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D:\PLANEACIÓN 2023\LEY 1474 DE 2011\"/>
    </mc:Choice>
  </mc:AlternateContent>
  <xr:revisionPtr revIDLastSave="0" documentId="13_ncr:1_{A0A16569-63FF-45A6-9E73-176CA744330F}" xr6:coauthVersionLast="36" xr6:coauthVersionMax="36" xr10:uidLastSave="{00000000-0000-0000-0000-000000000000}"/>
  <bookViews>
    <workbookView xWindow="0" yWindow="0" windowWidth="28800" windowHeight="12225" activeTab="1" xr2:uid="{00000000-000D-0000-FFFF-FFFF00000000}"/>
  </bookViews>
  <sheets>
    <sheet name="LÍNEA 1" sheetId="36" r:id="rId1"/>
    <sheet name="LÍNEA 2" sheetId="35" r:id="rId2"/>
    <sheet name="LÍNEA 3" sheetId="34" r:id="rId3"/>
    <sheet name="LÍNEA 4" sheetId="33" r:id="rId4"/>
    <sheet name="LÍNEA 5" sheetId="32" r:id="rId5"/>
    <sheet name="LÍNEA 6" sheetId="31" r:id="rId6"/>
    <sheet name="LÍNEA 7" sheetId="24" r:id="rId7"/>
    <sheet name="Integración Planes" sheetId="38" r:id="rId8"/>
    <sheet name="Evaluacion Plan de Accion " sheetId="37" r:id="rId9"/>
  </sheets>
  <definedNames>
    <definedName name="_xlnm._FilterDatabase" localSheetId="0" hidden="1">'LÍNEA 1'!$A$7:$U$56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32" l="1"/>
  <c r="K19" i="32"/>
  <c r="J19" i="32"/>
  <c r="T11" i="32" l="1"/>
  <c r="T10" i="32"/>
  <c r="D39" i="24" l="1"/>
  <c r="H13" i="37" l="1"/>
  <c r="D40" i="24"/>
  <c r="H11" i="37"/>
  <c r="H10" i="37"/>
  <c r="H8" i="37"/>
  <c r="H7" i="37"/>
  <c r="H5" i="37"/>
  <c r="J37" i="24" l="1"/>
  <c r="K20" i="31"/>
  <c r="J20" i="31"/>
  <c r="J50" i="36"/>
  <c r="M35" i="24" l="1"/>
  <c r="M34" i="24"/>
  <c r="M32" i="24"/>
  <c r="M31" i="24"/>
  <c r="M30" i="24"/>
  <c r="M29" i="24"/>
  <c r="N28" i="24"/>
  <c r="M24" i="24"/>
  <c r="M23" i="24"/>
  <c r="M22" i="24"/>
  <c r="U27" i="24" l="1"/>
  <c r="N26" i="33" l="1"/>
  <c r="N25" i="33"/>
  <c r="N24" i="33"/>
  <c r="N23" i="33"/>
  <c r="N22" i="33"/>
  <c r="N21" i="33"/>
  <c r="N20" i="33"/>
  <c r="N19" i="33"/>
  <c r="N18" i="33"/>
  <c r="N17" i="33"/>
  <c r="N16" i="33"/>
  <c r="N15" i="33"/>
  <c r="N14" i="33"/>
  <c r="N13" i="33"/>
  <c r="N12" i="33"/>
  <c r="N11" i="33"/>
  <c r="N10" i="33"/>
  <c r="T26" i="33" l="1"/>
  <c r="T25" i="33"/>
  <c r="T24" i="33"/>
  <c r="T23" i="33"/>
  <c r="T12" i="33"/>
  <c r="T11" i="33"/>
  <c r="T10" i="33"/>
  <c r="T8" i="33"/>
  <c r="K27" i="33" l="1"/>
  <c r="K13" i="34"/>
  <c r="J27" i="33"/>
  <c r="J13" i="34"/>
  <c r="K37" i="24" l="1"/>
  <c r="K50" i="36"/>
  <c r="U30" i="24"/>
  <c r="U31" i="24"/>
  <c r="U32" i="24"/>
  <c r="U33" i="24"/>
  <c r="U34" i="24"/>
  <c r="U35" i="24"/>
  <c r="U36" i="24"/>
  <c r="T10" i="31" l="1"/>
  <c r="T11" i="31"/>
  <c r="T12" i="31"/>
  <c r="T13" i="31"/>
  <c r="T14" i="31"/>
  <c r="T15" i="31"/>
  <c r="T16" i="31"/>
  <c r="T17" i="31"/>
  <c r="T18" i="31"/>
  <c r="T9" i="31"/>
  <c r="T8" i="31"/>
  <c r="T19" i="31" l="1"/>
  <c r="U21" i="31" s="1"/>
  <c r="U23" i="31" s="1"/>
  <c r="T46" i="36"/>
  <c r="T12" i="32" l="1"/>
  <c r="T13" i="32"/>
  <c r="T14" i="32"/>
  <c r="T33" i="24" l="1"/>
  <c r="T35" i="24"/>
  <c r="T36" i="24"/>
  <c r="T32" i="24"/>
  <c r="T22" i="24"/>
  <c r="T23" i="24"/>
  <c r="T8" i="35" l="1"/>
  <c r="T9" i="35" s="1"/>
  <c r="U11" i="35" s="1"/>
  <c r="U13" i="35" s="1"/>
  <c r="T49" i="36"/>
  <c r="T17" i="36" l="1"/>
  <c r="T16" i="36"/>
  <c r="T15" i="36"/>
  <c r="T31" i="24" l="1"/>
  <c r="T30" i="24"/>
  <c r="U29" i="24"/>
  <c r="T29" i="24"/>
  <c r="U28" i="24"/>
  <c r="T28" i="24"/>
  <c r="U26" i="24"/>
  <c r="T25" i="24"/>
  <c r="U24" i="24"/>
  <c r="U23" i="24"/>
  <c r="U21" i="24"/>
  <c r="T21" i="24"/>
  <c r="U20" i="24"/>
  <c r="T20" i="24"/>
  <c r="U19" i="24"/>
  <c r="T19" i="24"/>
  <c r="U18" i="24"/>
  <c r="T18" i="24"/>
  <c r="U17" i="24"/>
  <c r="T17" i="24"/>
  <c r="U16" i="24"/>
  <c r="T16" i="24"/>
  <c r="U15" i="24"/>
  <c r="T15" i="24"/>
  <c r="U14" i="24"/>
  <c r="T14" i="24"/>
  <c r="U13" i="24"/>
  <c r="T13" i="24"/>
  <c r="U12" i="24"/>
  <c r="T12" i="24"/>
  <c r="U11" i="24"/>
  <c r="T11" i="24"/>
  <c r="U10" i="24"/>
  <c r="T10" i="24"/>
  <c r="U9" i="24"/>
  <c r="T9" i="24"/>
  <c r="U8" i="24"/>
  <c r="T8" i="24"/>
  <c r="D20" i="31"/>
  <c r="U18" i="31"/>
  <c r="U17" i="31"/>
  <c r="U16" i="31"/>
  <c r="U15" i="31"/>
  <c r="U14" i="31"/>
  <c r="U13" i="31"/>
  <c r="U12" i="31"/>
  <c r="U11" i="31"/>
  <c r="U10" i="31"/>
  <c r="U9" i="31"/>
  <c r="U8" i="31"/>
  <c r="H9" i="37"/>
  <c r="H12" i="37" s="1"/>
  <c r="H14" i="37" s="1"/>
  <c r="U17" i="32"/>
  <c r="T17" i="32"/>
  <c r="U16" i="32"/>
  <c r="T16" i="32"/>
  <c r="U15" i="32"/>
  <c r="T15" i="32"/>
  <c r="U10" i="32"/>
  <c r="D28" i="33"/>
  <c r="T21" i="33"/>
  <c r="T20" i="33"/>
  <c r="U18" i="33"/>
  <c r="T18" i="33"/>
  <c r="U17" i="33"/>
  <c r="T17" i="33"/>
  <c r="U16" i="33"/>
  <c r="T16" i="33"/>
  <c r="U15" i="33"/>
  <c r="T15" i="33"/>
  <c r="U14" i="33"/>
  <c r="T14" i="33"/>
  <c r="U13" i="33"/>
  <c r="T13" i="33"/>
  <c r="U12" i="33"/>
  <c r="U11" i="33"/>
  <c r="U10" i="33"/>
  <c r="U8" i="33"/>
  <c r="F15" i="34"/>
  <c r="U12" i="34"/>
  <c r="T12" i="34"/>
  <c r="U11" i="34"/>
  <c r="T11" i="34"/>
  <c r="U10" i="34"/>
  <c r="T10" i="34"/>
  <c r="U9" i="34"/>
  <c r="T9" i="34"/>
  <c r="U8" i="34"/>
  <c r="T8" i="34"/>
  <c r="D51" i="36"/>
  <c r="U49" i="36"/>
  <c r="U48" i="36"/>
  <c r="T48" i="36"/>
  <c r="U47" i="36"/>
  <c r="T47" i="36"/>
  <c r="U46" i="36"/>
  <c r="U45" i="36"/>
  <c r="T45" i="36"/>
  <c r="U44" i="36"/>
  <c r="T44" i="36"/>
  <c r="U43" i="36"/>
  <c r="T43" i="36"/>
  <c r="U42" i="36"/>
  <c r="T42" i="36"/>
  <c r="U41" i="36"/>
  <c r="T41" i="36"/>
  <c r="U40" i="36"/>
  <c r="T40" i="36"/>
  <c r="U39" i="36"/>
  <c r="T39" i="36"/>
  <c r="U38" i="36"/>
  <c r="T38" i="36"/>
  <c r="U37" i="36"/>
  <c r="T37" i="36"/>
  <c r="U36" i="36"/>
  <c r="T36" i="36"/>
  <c r="U35" i="36"/>
  <c r="T35" i="36"/>
  <c r="U34" i="36"/>
  <c r="U33" i="36"/>
  <c r="T33" i="36"/>
  <c r="U32" i="36"/>
  <c r="T32" i="36"/>
  <c r="U31" i="36"/>
  <c r="T31" i="36"/>
  <c r="U30" i="36"/>
  <c r="T30" i="36"/>
  <c r="U29" i="36"/>
  <c r="T29" i="36"/>
  <c r="U28" i="36"/>
  <c r="T28" i="36"/>
  <c r="U27" i="36"/>
  <c r="T27" i="36"/>
  <c r="U26" i="36"/>
  <c r="T26" i="36"/>
  <c r="U25" i="36"/>
  <c r="T25" i="36"/>
  <c r="U24" i="36"/>
  <c r="T24" i="36"/>
  <c r="U23" i="36"/>
  <c r="T23" i="36"/>
  <c r="U22" i="36"/>
  <c r="T22" i="36"/>
  <c r="U21" i="36"/>
  <c r="T21" i="36"/>
  <c r="U20" i="36"/>
  <c r="T20" i="36"/>
  <c r="U19" i="36"/>
  <c r="T19" i="36"/>
  <c r="U18" i="36"/>
  <c r="U13" i="36"/>
  <c r="U12" i="36"/>
  <c r="T12" i="36"/>
  <c r="U11" i="36"/>
  <c r="U10" i="36"/>
  <c r="T10" i="36"/>
  <c r="U9" i="36"/>
  <c r="T9" i="36"/>
  <c r="U8" i="36"/>
  <c r="T8" i="36"/>
  <c r="T19" i="32" l="1"/>
  <c r="U21" i="32" s="1"/>
  <c r="U23" i="32" s="1"/>
  <c r="T27" i="33"/>
  <c r="U29" i="33" s="1"/>
  <c r="U31" i="33" s="1"/>
  <c r="T37" i="24"/>
  <c r="U39" i="24" s="1"/>
  <c r="U41" i="24" s="1"/>
  <c r="T13" i="34"/>
  <c r="U15" i="34" s="1"/>
  <c r="U17" i="34" s="1"/>
  <c r="T50" i="36"/>
  <c r="U52" i="36" s="1"/>
  <c r="U54"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MERC</author>
    <author>Jackeline Cuello Guerra</author>
  </authors>
  <commentList>
    <comment ref="I9" authorId="0" shapeId="0" xr:uid="{ACADF195-D2DC-412B-84BD-998A59C6383F}">
      <text>
        <r>
          <rPr>
            <b/>
            <sz val="9"/>
            <color indexed="81"/>
            <rFont val="Tahoma"/>
            <family val="2"/>
          </rPr>
          <t>MERC:</t>
        </r>
        <r>
          <rPr>
            <sz val="9"/>
            <color indexed="81"/>
            <rFont val="Tahoma"/>
            <family val="2"/>
          </rPr>
          <t xml:space="preserve">
se unifica todo el modelo de contratacion con 4 profesionales y 3 practicantes
</t>
        </r>
      </text>
    </comment>
    <comment ref="L9" authorId="1" shapeId="0" xr:uid="{C270D89A-8845-4B93-9D30-7AC3B22CDF6F}">
      <text>
        <r>
          <rPr>
            <b/>
            <sz val="9"/>
            <color indexed="81"/>
            <rFont val="Tahoma"/>
            <family val="2"/>
          </rPr>
          <t>Ciencias Basicas: Estrategia de permanencia se requiere contratista para la ejecución de esta DC- PE-PR 003</t>
        </r>
      </text>
    </comment>
    <comment ref="N9" authorId="1" shapeId="0" xr:uid="{9BE375DB-7F69-4D27-8EE1-5C449DB8FE54}">
      <text>
        <r>
          <rPr>
            <b/>
            <sz val="9"/>
            <color indexed="81"/>
            <rFont val="Tahoma"/>
            <family val="2"/>
          </rPr>
          <t xml:space="preserve">1 Practicante adicional al reporte de junio 
</t>
        </r>
        <r>
          <rPr>
            <sz val="9"/>
            <color indexed="81"/>
            <rFont val="Tahoma"/>
            <family val="2"/>
          </rPr>
          <t xml:space="preserve">
</t>
        </r>
      </text>
    </comment>
    <comment ref="L10" authorId="1" shapeId="0" xr:uid="{B8810372-7ECA-46DE-96C4-73D46A87390F}">
      <text>
        <r>
          <rPr>
            <b/>
            <sz val="9"/>
            <color indexed="81"/>
            <rFont val="Tahoma"/>
            <family val="2"/>
          </rPr>
          <t>Se requiere contratar profesionales para  las estrategias de ingreso dc- pe- pr 005 y para el observatorio dc- pe- pr 004. dc- pe- pr 006</t>
        </r>
      </text>
    </comment>
    <comment ref="N10" authorId="1" shapeId="0" xr:uid="{9013DCF1-7326-4CC7-9D52-FCFD617D2CFB}">
      <text>
        <r>
          <rPr>
            <b/>
            <sz val="9"/>
            <color indexed="81"/>
            <rFont val="Tahoma"/>
            <family val="2"/>
          </rPr>
          <t xml:space="preserve">se  mantienen 3 profesionales 
</t>
        </r>
        <r>
          <rPr>
            <sz val="9"/>
            <color indexed="81"/>
            <rFont val="Tahoma"/>
            <family val="2"/>
          </rPr>
          <t xml:space="preserve">
</t>
        </r>
      </text>
    </comment>
    <comment ref="I11" authorId="0" shapeId="0" xr:uid="{3DAF9C94-FF2B-4DCF-B01F-29075811C38E}">
      <text>
        <r>
          <rPr>
            <b/>
            <sz val="9"/>
            <color indexed="81"/>
            <rFont val="Tahoma"/>
            <family val="2"/>
          </rPr>
          <t>MERC:</t>
        </r>
        <r>
          <rPr>
            <sz val="9"/>
            <color indexed="81"/>
            <rFont val="Tahoma"/>
            <family val="2"/>
          </rPr>
          <t xml:space="preserve">
2 profesionales y 1 practicante
</t>
        </r>
      </text>
    </comment>
    <comment ref="L11" authorId="1" shapeId="0" xr:uid="{9B6BBD93-3657-4EA0-B953-422B3C6E735F}">
      <text>
        <r>
          <rPr>
            <b/>
            <sz val="9"/>
            <color indexed="81"/>
            <rFont val="Tahoma"/>
            <family val="2"/>
          </rPr>
          <t xml:space="preserve">pc-pe-pr 002
</t>
        </r>
        <r>
          <rPr>
            <sz val="9"/>
            <color indexed="81"/>
            <rFont val="Tahoma"/>
            <family val="2"/>
          </rPr>
          <t xml:space="preserve">
</t>
        </r>
      </text>
    </comment>
    <comment ref="N11" authorId="1" shapeId="0" xr:uid="{DD091692-B6C4-411C-8294-FCC2F6D51D51}">
      <text>
        <r>
          <rPr>
            <b/>
            <sz val="9"/>
            <color indexed="81"/>
            <rFont val="Tahoma"/>
            <family val="2"/>
          </rPr>
          <t xml:space="preserve">en junio se contratan 2 profesionales mas 
</t>
        </r>
      </text>
    </comment>
    <comment ref="N16" authorId="1" shapeId="0" xr:uid="{EE410820-78E8-4F64-B228-504A4CD7FC89}">
      <text>
        <r>
          <rPr>
            <b/>
            <sz val="9"/>
            <color indexed="81"/>
            <rFont val="Tahoma"/>
            <family val="2"/>
          </rPr>
          <t xml:space="preserve">Libros electronicos </t>
        </r>
      </text>
    </comment>
    <comment ref="N17" authorId="1" shapeId="0" xr:uid="{0226AE0B-2CA2-4385-929E-C1BD3E54C90C}">
      <text>
        <r>
          <rPr>
            <b/>
            <sz val="9"/>
            <color indexed="81"/>
            <rFont val="Tahoma"/>
            <family val="2"/>
          </rPr>
          <t>se difundio la APP
Difusión de servicios "Biblioteca CRAI" a traves de los cursos de formación de usuarios o reunión con docentes y comité académico
Por medio de los Flash Informativos</t>
        </r>
      </text>
    </comment>
    <comment ref="M21" authorId="1" shapeId="0" xr:uid="{8743E50C-401E-4670-B488-4621A9A7F2BE}">
      <text>
        <r>
          <rPr>
            <b/>
            <sz val="9"/>
            <color indexed="81"/>
            <rFont val="Tahoma"/>
            <family val="2"/>
          </rPr>
          <t xml:space="preserve">Se limita la compra por tema de   precio del dólar </t>
        </r>
      </text>
    </comment>
    <comment ref="M23" authorId="1" shapeId="0" xr:uid="{2EBB7C8B-441C-4890-BE0E-BEE22579E491}">
      <text>
        <r>
          <rPr>
            <b/>
            <sz val="9"/>
            <color indexed="81"/>
            <rFont val="Tahoma"/>
            <family val="2"/>
          </rPr>
          <t xml:space="preserve">peridos </t>
        </r>
      </text>
    </comment>
    <comment ref="L29" authorId="1" shapeId="0" xr:uid="{FF04D37B-5F9B-442B-A5E2-677DCBC6F90F}">
      <text>
        <r>
          <rPr>
            <b/>
            <sz val="9"/>
            <color indexed="81"/>
            <rFont val="Tahoma"/>
            <family val="2"/>
          </rPr>
          <t xml:space="preserve">se miden los contratos 
</t>
        </r>
      </text>
    </comment>
    <comment ref="L30" authorId="1" shapeId="0" xr:uid="{1903F5C8-AE72-42ED-B31D-A54AC936C14C}">
      <text>
        <r>
          <rPr>
            <sz val="9"/>
            <color indexed="81"/>
            <rFont val="Tahoma"/>
            <family val="2"/>
          </rPr>
          <t xml:space="preserve">se mide por contratos 
</t>
        </r>
      </text>
    </comment>
    <comment ref="L31" authorId="1" shapeId="0" xr:uid="{192D0866-8313-4625-B2B6-CB6AD0EB5C7F}">
      <text>
        <r>
          <rPr>
            <b/>
            <sz val="9"/>
            <color indexed="81"/>
            <rFont val="Tahoma"/>
            <family val="2"/>
          </rPr>
          <t xml:space="preserve">contratos 
</t>
        </r>
      </text>
    </comment>
    <comment ref="L32" authorId="1" shapeId="0" xr:uid="{63257580-0735-4815-A260-0979F2181BA8}">
      <text>
        <r>
          <rPr>
            <b/>
            <sz val="9"/>
            <color indexed="81"/>
            <rFont val="Tahoma"/>
            <family val="2"/>
          </rPr>
          <t xml:space="preserve">contrato 
</t>
        </r>
      </text>
    </comment>
    <comment ref="L33" authorId="1" shapeId="0" xr:uid="{3ACC3D9B-3DE8-4CBB-B8D2-966D870DC0CF}">
      <text>
        <r>
          <rPr>
            <b/>
            <sz val="9"/>
            <color indexed="81"/>
            <rFont val="Tahoma"/>
            <family val="2"/>
          </rPr>
          <t xml:space="preserve">El proceso no se pago ya que la asociación cambio de razón social y no esta  legalizado a la fecha
</t>
        </r>
      </text>
    </comment>
    <comment ref="L34" authorId="1" shapeId="0" xr:uid="{C4ED860F-4666-495B-BF4A-BFF1DC3681CC}">
      <text>
        <r>
          <rPr>
            <b/>
            <sz val="9"/>
            <color indexed="81"/>
            <rFont val="Tahoma"/>
            <family val="2"/>
          </rPr>
          <t xml:space="preserve">eventos
</t>
        </r>
        <r>
          <rPr>
            <sz val="9"/>
            <color indexed="81"/>
            <rFont val="Tahoma"/>
            <family val="2"/>
          </rPr>
          <t xml:space="preserve">
</t>
        </r>
      </text>
    </comment>
    <comment ref="N37" authorId="1" shapeId="0" xr:uid="{E3E129F0-E7E0-4534-908D-9112A4611C1E}">
      <text>
        <r>
          <rPr>
            <b/>
            <sz val="9"/>
            <color indexed="81"/>
            <rFont val="Tahoma"/>
            <family val="2"/>
          </rPr>
          <t xml:space="preserve">se realiza un solo contrato con adición despues de mitad de año para suplir necesidad </t>
        </r>
      </text>
    </comment>
    <comment ref="L38" authorId="1" shapeId="0" xr:uid="{D01EF7D7-ED59-4CD4-ADD3-15BE5143BE62}">
      <text>
        <r>
          <rPr>
            <b/>
            <sz val="9"/>
            <color indexed="81"/>
            <rFont val="Tahoma"/>
            <family val="2"/>
          </rPr>
          <t xml:space="preserve"> conductor - auxiliar - 3 aux de economato y 1 economo - auxiliar aula movil  y 4 practicantes
</t>
        </r>
      </text>
    </comment>
    <comment ref="M38" authorId="1" shapeId="0" xr:uid="{A78F6F1A-2D19-4A45-8EE5-727D2689B342}">
      <text>
        <r>
          <rPr>
            <b/>
            <sz val="9"/>
            <color indexed="81"/>
            <rFont val="Tahoma"/>
            <family val="2"/>
          </rPr>
          <t xml:space="preserve"> conductor - auxiliar - 3 aux de economato y 1 economo - auxiliar aula movil  y 4 practicantes
</t>
        </r>
      </text>
    </comment>
    <comment ref="L39" authorId="1" shapeId="0" xr:uid="{CCA11B2A-1D27-478E-B017-C4022C22A418}">
      <text>
        <r>
          <rPr>
            <b/>
            <sz val="9"/>
            <color indexed="81"/>
            <rFont val="Tahoma"/>
            <family val="2"/>
          </rPr>
          <t xml:space="preserve">hitorico de salidas
 19 primer semestre   y 24 semestre 
</t>
        </r>
      </text>
    </comment>
    <comment ref="L41" authorId="1" shapeId="0" xr:uid="{0376C38B-C7BC-4B05-8F38-EAA350A59B34}">
      <text>
        <r>
          <rPr>
            <b/>
            <sz val="9"/>
            <color indexed="81"/>
            <rFont val="Tahoma"/>
            <family val="2"/>
          </rPr>
          <t xml:space="preserve">un solo laboratorio 
</t>
        </r>
        <r>
          <rPr>
            <sz val="9"/>
            <color indexed="81"/>
            <rFont val="Tahoma"/>
            <family val="2"/>
          </rPr>
          <t xml:space="preserve">
</t>
        </r>
      </text>
    </comment>
    <comment ref="L42" authorId="1" shapeId="0" xr:uid="{A011C093-0F6D-40E9-AC5A-AA235CC5431A}">
      <text>
        <r>
          <rPr>
            <b/>
            <sz val="9"/>
            <color indexed="81"/>
            <rFont val="Tahoma"/>
            <family val="2"/>
          </rPr>
          <t xml:space="preserve">4 laboratorios 2 moviles 6
</t>
        </r>
        <r>
          <rPr>
            <sz val="9"/>
            <color indexed="81"/>
            <rFont val="Tahoma"/>
            <family val="2"/>
          </rPr>
          <t xml:space="preserve">
Se cuenta como 1  por ser un solo contrato - cumplimiento de la actividad </t>
        </r>
      </text>
    </comment>
    <comment ref="N48" authorId="1" shapeId="0" xr:uid="{D11EB8C7-C66B-4F89-BD93-FF1EE4F6501B}">
      <text>
        <r>
          <rPr>
            <sz val="9"/>
            <color indexed="81"/>
            <rFont val="Tahoma"/>
            <family val="2"/>
          </rPr>
          <t xml:space="preserve">
Contratos de compra de insumos para grados
</t>
        </r>
      </text>
    </comment>
    <comment ref="N49" authorId="1" shapeId="0" xr:uid="{051DB9D6-1985-49FB-80E7-6875209EE701}">
      <text>
        <r>
          <rPr>
            <b/>
            <sz val="9"/>
            <color indexed="81"/>
            <rFont val="Tahoma"/>
            <family val="2"/>
          </rPr>
          <t xml:space="preserve">Apoyo administrativo, asesora curricular, conductor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Juan Diego Villa Carvajal</author>
  </authors>
  <commentList>
    <comment ref="N8" authorId="0" shapeId="0" xr:uid="{C27F6FA4-F672-4F28-9331-DBD638ABF8BF}">
      <text>
        <r>
          <rPr>
            <b/>
            <sz val="9"/>
            <color indexed="81"/>
            <rFont val="Tahoma"/>
            <family val="2"/>
          </rPr>
          <t>Juan Diego Villa Carvajal:</t>
        </r>
        <r>
          <rPr>
            <sz val="9"/>
            <color indexed="81"/>
            <rFont val="Tahoma"/>
            <family val="2"/>
          </rPr>
          <t xml:space="preserve">
Se tiene en cuenta la participación de estudiantes en la Red Colombiana de Semilleros REDCOLSI en dos eventos Encuentro Nacional y Encuentro Departamental.  Además, de la participación en el programa DELFIN, con pasantías y congreso internacional. Ambos tuvieron pago de membresía anual.</t>
        </r>
      </text>
    </comment>
    <comment ref="N9" authorId="0" shapeId="0" xr:uid="{CA24BA97-34E3-486E-94A9-2488D879121D}">
      <text>
        <r>
          <rPr>
            <b/>
            <sz val="9"/>
            <color indexed="81"/>
            <rFont val="Tahoma"/>
            <family val="2"/>
          </rPr>
          <t>Juan Diego Villa Carvajal:</t>
        </r>
        <r>
          <rPr>
            <sz val="9"/>
            <color indexed="81"/>
            <rFont val="Tahoma"/>
            <family val="2"/>
          </rPr>
          <t xml:space="preserve">
Se tiene en cuenta no la cantidad de autores, sino exclusivamente los artículos. Es decir, existen artículos publicados por más de un autor con filiación institucional, sin embargo, esto se toma como un soloregistro.
El costo de APC, se ha visto altamente incrementado por la TRM</t>
        </r>
      </text>
    </comment>
    <comment ref="N10" authorId="0" shapeId="0" xr:uid="{56017E40-5F0C-438E-AE2F-F4614E28126B}">
      <text>
        <r>
          <rPr>
            <b/>
            <sz val="9"/>
            <color indexed="81"/>
            <rFont val="Tahoma"/>
            <family val="2"/>
          </rPr>
          <t>Juan Diego Villa Carvajal:</t>
        </r>
        <r>
          <rPr>
            <sz val="9"/>
            <color indexed="81"/>
            <rFont val="Tahoma"/>
            <family val="2"/>
          </rPr>
          <t xml:space="preserve">
Contrato de prestación de servicios con persona natural cuyo objeto fue "pestar sus servicios profesionales para el apoyo y acompañamiento en la gestión del del proceso de investigación y el programa de Emprendimiento, innovación Transferencia CEITTO en actividades relacionadas"</t>
        </r>
      </text>
    </comment>
    <comment ref="N11" authorId="0" shapeId="0" xr:uid="{97245AD9-5ABA-4986-88A9-FB36D3B8E280}">
      <text>
        <r>
          <rPr>
            <b/>
            <sz val="9"/>
            <color indexed="81"/>
            <rFont val="Tahoma"/>
            <family val="2"/>
          </rPr>
          <t xml:space="preserve">Juan Diego Villa Carvajal:
</t>
        </r>
        <r>
          <rPr>
            <b/>
            <sz val="11"/>
            <color indexed="81"/>
            <rFont val="Tahoma"/>
            <family val="2"/>
          </rPr>
          <t xml:space="preserve">
</t>
        </r>
        <r>
          <rPr>
            <sz val="11"/>
            <color indexed="81"/>
            <rFont val="Tahoma"/>
            <family val="2"/>
          </rPr>
          <t>Se contrataron tres personas de apoyo al proceso de la siguiente manera:
Un (1) Contrato por 11 meses y medio para auxiliar administrativa
Dos (2) contratos para apoyar la gestión de la información y el seguimiento y la adminsitración de la plataforma investiga
Dos (2) contratos para apoyar la gestión de la revista SINERGIA y la validación y certificación de productos.</t>
        </r>
      </text>
    </comment>
    <comment ref="N12" authorId="0" shapeId="0" xr:uid="{6ECD7F5B-B3BB-4778-96DE-CBFCD3ADA3CB}">
      <text>
        <r>
          <rPr>
            <b/>
            <sz val="9"/>
            <color indexed="81"/>
            <rFont val="Tahoma"/>
            <family val="2"/>
          </rPr>
          <t>Juan Diego Villa Carvajal:</t>
        </r>
        <r>
          <rPr>
            <sz val="9"/>
            <color indexed="81"/>
            <rFont val="Tahoma"/>
            <family val="2"/>
          </rPr>
          <t xml:space="preserve">
Se realizó la gestión para la contratación de auxiliares,  vinculación de estudiantes con pago de subvención, movilidades para trabajo de campo , movilidades para divulgación y asistencia a eventos, contratación de servicios técnicos y contratación para la compra de insumos, materiales y equipos para más de 50 proyectos en ejecución simultánea.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Catalina Tabares Usma</author>
    <author>Jackeline Cuello Guerra</author>
  </authors>
  <commentList>
    <comment ref="M11" authorId="0" shapeId="0" xr:uid="{21106247-8743-4B7D-8A45-4BBF1AE00A45}">
      <text>
        <r>
          <rPr>
            <b/>
            <sz val="11"/>
            <color indexed="81"/>
            <rFont val="Tahoma"/>
            <family val="2"/>
          </rPr>
          <t>Catalina Tabares Usma:</t>
        </r>
        <r>
          <rPr>
            <sz val="11"/>
            <color indexed="81"/>
            <rFont val="Tahoma"/>
            <family val="2"/>
          </rPr>
          <t xml:space="preserve">
40 (Promedio de medios de cultivos y reactivos Adquiridos por vigencia)</t>
        </r>
      </text>
    </comment>
    <comment ref="M12" authorId="0" shapeId="0" xr:uid="{7EEE3B01-2860-452B-A9DB-DC3D19CAE99D}">
      <text>
        <r>
          <rPr>
            <b/>
            <sz val="9"/>
            <color indexed="81"/>
            <rFont val="Tahoma"/>
            <family val="2"/>
          </rPr>
          <t>Catalina Tabares Usma:</t>
        </r>
        <r>
          <rPr>
            <sz val="9"/>
            <color indexed="81"/>
            <rFont val="Tahoma"/>
            <family val="2"/>
          </rPr>
          <t xml:space="preserve">
Promedio de 10 reactivos adquiridos para la vigencia</t>
        </r>
      </text>
    </comment>
    <comment ref="M13" authorId="0" shapeId="0" xr:uid="{B89C6280-8A87-417C-8740-CF059F2D77BD}">
      <text>
        <r>
          <rPr>
            <b/>
            <sz val="9"/>
            <color indexed="81"/>
            <rFont val="Tahoma"/>
            <family val="2"/>
          </rPr>
          <t>Catalina Tabares Usma:</t>
        </r>
        <r>
          <rPr>
            <sz val="9"/>
            <color indexed="81"/>
            <rFont val="Tahoma"/>
            <family val="2"/>
          </rPr>
          <t xml:space="preserve">
para el 2023  se proyectan 600 servicios (horas)
</t>
        </r>
      </text>
    </comment>
    <comment ref="M14" authorId="0" shapeId="0" xr:uid="{D09540FD-AAF7-4BE4-943E-F9BDD67933CC}">
      <text>
        <r>
          <rPr>
            <b/>
            <sz val="9"/>
            <color indexed="81"/>
            <rFont val="Tahoma"/>
            <family val="2"/>
          </rPr>
          <t xml:space="preserve">Catalina Tabares Usma:
</t>
        </r>
        <r>
          <rPr>
            <sz val="9"/>
            <color indexed="81"/>
            <rFont val="Tahoma"/>
            <family val="2"/>
          </rPr>
          <t>Adquisición de 5 ejercicios interlaboratorios para la matrz agua y alimentos</t>
        </r>
        <r>
          <rPr>
            <b/>
            <sz val="9"/>
            <color indexed="81"/>
            <rFont val="Tahoma"/>
            <family val="2"/>
          </rPr>
          <t xml:space="preserve"> 
</t>
        </r>
      </text>
    </comment>
    <comment ref="N15" authorId="1" shapeId="0" xr:uid="{E4E3E4A7-5E27-4D00-8737-00995FCA1F67}">
      <text>
        <r>
          <rPr>
            <b/>
            <sz val="9"/>
            <color indexed="81"/>
            <rFont val="Tahoma"/>
            <family val="2"/>
          </rPr>
          <t xml:space="preserve">Comunicador - psicologa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Jackeline Cuello Guerra</author>
  </authors>
  <commentList>
    <comment ref="M8" authorId="0" shapeId="0" xr:uid="{6DF19FE6-1D95-4DE3-B5AA-CBB6A0468541}">
      <text>
        <r>
          <rPr>
            <b/>
            <sz val="9"/>
            <color indexed="81"/>
            <rFont val="Tahoma"/>
            <family val="2"/>
          </rPr>
          <t>Mantener</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Jackeline Cuello Guerra</author>
  </authors>
  <commentList>
    <comment ref="N9" authorId="0" shapeId="0" xr:uid="{CD393834-53E7-4E9C-AEFF-59192203F9DC}">
      <text>
        <r>
          <rPr>
            <b/>
            <sz val="9"/>
            <color indexed="81"/>
            <rFont val="Tahoma"/>
            <family val="2"/>
          </rPr>
          <t xml:space="preserve">Se entrega copias anuales en un solo contedor </t>
        </r>
      </text>
    </comment>
    <comment ref="N11" authorId="0" shapeId="0" xr:uid="{AD6BCA5B-B2A5-4936-A3BC-42A20CAD10E3}">
      <text>
        <r>
          <rPr>
            <b/>
            <sz val="9"/>
            <color indexed="81"/>
            <rFont val="Tahoma"/>
            <family val="2"/>
          </rPr>
          <t xml:space="preserve">Naonsoft - G+ - ADA </t>
        </r>
      </text>
    </comment>
    <comment ref="N13" authorId="0" shapeId="0" xr:uid="{86F69925-6E16-41BF-BDD3-0DAFC3912715}">
      <text>
        <r>
          <rPr>
            <b/>
            <sz val="9"/>
            <color indexed="81"/>
            <rFont val="Tahoma"/>
            <family val="2"/>
          </rPr>
          <t>AMAZON - GMAIL</t>
        </r>
      </text>
    </comment>
    <comment ref="N19" authorId="0" shapeId="0" xr:uid="{F51D7503-BE81-4BCC-A415-EAD5D1A958ED}">
      <text>
        <r>
          <rPr>
            <sz val="9"/>
            <color indexed="81"/>
            <rFont val="Tahoma"/>
            <family val="2"/>
          </rPr>
          <t xml:space="preserve">
1. adquisición de sistema UPS de respaldo de gran capacidad para equipos criticos institucionales
2. Obras pública para adecuaciones fisicas y electricas en el campus institucional</t>
        </r>
      </text>
    </comment>
  </commentList>
</comments>
</file>

<file path=xl/sharedStrings.xml><?xml version="1.0" encoding="utf-8"?>
<sst xmlns="http://schemas.openxmlformats.org/spreadsheetml/2006/main" count="1007" uniqueCount="388">
  <si>
    <t>Nº</t>
  </si>
  <si>
    <t>CODIGO PROYECTO PLANNEA</t>
  </si>
  <si>
    <t>CODIGO PROYECTO  MUNICIPIO</t>
  </si>
  <si>
    <t>PROGRAMA</t>
  </si>
  <si>
    <t>ACTIVIDADES</t>
  </si>
  <si>
    <t>INDICADOR DE PRODUCTO ASOCIADO AL PLAN</t>
  </si>
  <si>
    <t>DEPENDENCIA RESPONSABLE DE LA ACTIVIDAD</t>
  </si>
  <si>
    <t xml:space="preserve">META PLANIFICADA A JUNIO </t>
  </si>
  <si>
    <t>VALOR TOTAL DEL PROYECTO DE INVERSIÓN</t>
  </si>
  <si>
    <t>META PLANIFICADA EN EL AÑO</t>
  </si>
  <si>
    <t>META PLANIFICADA A DICIEMBRE</t>
  </si>
  <si>
    <t xml:space="preserve">CARGO PERSONA RESPONSABLE </t>
  </si>
  <si>
    <t>CANTIDAD EJECUTADA (LOGRO)  DICIEMBRE</t>
  </si>
  <si>
    <t>CANTIDAD EJECUTADA (LOGRO)  JUNIO</t>
  </si>
  <si>
    <t>CANTIDAD EJECUTADA (LOGRO)      AÑO</t>
  </si>
  <si>
    <t>EFICACIA A JUNIO</t>
  </si>
  <si>
    <t>EFICACIA ACUMULADA</t>
  </si>
  <si>
    <t xml:space="preserve">FORMULACIÓN                                                                                                                                                                                                                                                                                                                                               </t>
  </si>
  <si>
    <t>SEGUIMIENTO</t>
  </si>
  <si>
    <t>VALOR INICIAL DEL PROYECTO</t>
  </si>
  <si>
    <t>VALOR FINAL DEL PROYECTO</t>
  </si>
  <si>
    <t>VALOR EJECUTADO A LA FECHA DEL INFORME</t>
  </si>
  <si>
    <t>INDICE DE EJECUCIÓN FINANCIERA</t>
  </si>
  <si>
    <t>EFICIENCIA ACUMULADA</t>
  </si>
  <si>
    <t>PLAN DE ACCIÓN INSTITUCIONAL
 PI-FR-020</t>
  </si>
  <si>
    <t>EFICACIA PONDERADA</t>
  </si>
  <si>
    <t>EFICACIA ACUMULADA PROMEDIO DEL PLAN</t>
  </si>
  <si>
    <t>EFICACIA ACUMULADA PONDERADA DEL PLAN</t>
  </si>
  <si>
    <t>TOTALES</t>
  </si>
  <si>
    <t>VALOR DEPENDENCIA</t>
  </si>
  <si>
    <t>NOMBRE DEL PROYECTO</t>
  </si>
  <si>
    <t>VERSIÓN: 007</t>
  </si>
  <si>
    <t>FECHA:  31-01-2020</t>
  </si>
  <si>
    <t>PÁGINA: 1 DE 2</t>
  </si>
  <si>
    <t>FORTALECIMIENTO DE LA CALIDAD Y LA PERTINENCIA DE LA EDUCACIÓN POSTSECUNDARIA COLEGIO MAYOR</t>
  </si>
  <si>
    <t>Linea 1: Transformación Académica con Calidad y Pertinencia</t>
  </si>
  <si>
    <t>Ofertar programas académicos de calidad, que articulen las funciones de docencia, investigación y extensión, para contribuir a la formación de ciudadanos globales que aporten al desarrollo económico, social, cultural y ambiental de la región y el país.</t>
  </si>
  <si>
    <t xml:space="preserve">Programa 5: 
Aseguramiento de la Calidad
</t>
  </si>
  <si>
    <t>Programas acreditados, reacreditados en alta calidad</t>
  </si>
  <si>
    <t>Apoyar el proceso de aseguramiento a la calidad  con fines de mejoramiento y acreditación institucional y de programas (Talento humano).</t>
  </si>
  <si>
    <t>Aseguramiento de Calidad Academica</t>
  </si>
  <si>
    <t xml:space="preserve">Coordinador </t>
  </si>
  <si>
    <t>MEJORAMIENTO DE LA OFERTA, ACCESO Y PERMANENCIA EN EDUCACIÓN POSTSECUNDARIA COLEGIO MAYOR</t>
  </si>
  <si>
    <t>Ofertar programas académicos de calidad, que articulen las funciones de docencia, investigación y extensión, para contribuir a la formación de ciudadanos globales que aporten al desarrollo económico, social, cultural y ambiental de la región y el país</t>
  </si>
  <si>
    <t xml:space="preserve">Programa 4: Ingreso, Permanencia y Graduación de los estudiantes </t>
  </si>
  <si>
    <t>*Proceso de Ingreso, Permanencia y Graduación, operando                                    *Instituciones de educación media articuladas a los servicios del proceso de Ingreso, Permanencia y Graduación                                            *Estudiantes que aprueban el semestre, superando sus dificultades académicas                        *Desempeño en el rendimiento académico de la asignatura matriculada de Ciencias Básicas para estudiantes de primer curso               *Mejora en el rendimiento académico de los estudiantes que asisten a los servicios ofertados de Ciencias Básicas, en estudiantes repitentes                                     *Tasa de deserción anual, disminuida * Tableros (DAshboard) Estadsisticos para el análisis multifactorial de la deserción, implementados. *Herramientoas metacognitivas diseñadas, desarrolladas e implementadas.</t>
  </si>
  <si>
    <t>Apoyar el proceso de permanencia  para el acompañamiento didactico y metodologico en ciencias basicas.</t>
  </si>
  <si>
    <t>Permanencia</t>
  </si>
  <si>
    <t xml:space="preserve">Observatorio para la permamnecia y calidad academica </t>
  </si>
  <si>
    <t>Apoyar las estrategias psico-educativa de quedate en colmayor</t>
  </si>
  <si>
    <t xml:space="preserve">Programa 8: 
Centro de Recursos para el Aprendizaje y la Investigación
</t>
  </si>
  <si>
    <t>*Fuentes de información científicas y académicas funcionando.                                               *Participación en redes de acceso abierto.                                            *Sistemas integrales de autoservicio basados en tecnología de control automático RFID y telecomunicaciones, operando.                                                *Estaciones de trabajo para el estudio individual, colaborativo e incluyente, adquiridas.</t>
  </si>
  <si>
    <t>Apoyar el proceso de Biblioteca para realizar la prestación de servicios bibliotecarios (Talento Humano).</t>
  </si>
  <si>
    <t>Apoyos Educativos</t>
  </si>
  <si>
    <t xml:space="preserve">Jefe de biblioteca </t>
  </si>
  <si>
    <t xml:space="preserve">Adquirir fuentes de información (Bases de datos académicas y administrativas).                   </t>
  </si>
  <si>
    <t>Difusión de servicios para auto prestamo y auto devolución de material bibliotagrafico impreso</t>
  </si>
  <si>
    <t>Adquirir libros impresos y digitales</t>
  </si>
  <si>
    <t>Difusión de servicios "Biblioteca CRAI"</t>
  </si>
  <si>
    <t>Programa 3:Uso intensivo de las TIC en el desarrollo de los procesos de enseñanza aprendizaje</t>
  </si>
  <si>
    <t xml:space="preserve">*Grupos con apoyo a la presencialidad      </t>
  </si>
  <si>
    <t>Fortalecer el proceso de virtualidad por medio de la prestación de servicios de profesionales, tecnólogos y técnicos. (Talento Humano)</t>
  </si>
  <si>
    <t>Virtualidad</t>
  </si>
  <si>
    <t>Coordinador</t>
  </si>
  <si>
    <t>Vicerrectoría Académica</t>
  </si>
  <si>
    <t>Vicerrector Académico</t>
  </si>
  <si>
    <t>Programa 2: Oferta Académica Pertinente</t>
  </si>
  <si>
    <t xml:space="preserve">*Nuevos programas técnicos profesionales presenciales, con resolución de registro calificado                                                                                              *Nuevos programas de especialización presenciales, con resolución de registro calificado, *Nuevos programas de especialización virtuales, con
resolución de registro calificado.                                                         *Nuevos programas de maestría, con resolución de registro calificado                                  </t>
  </si>
  <si>
    <t xml:space="preserve">Fortalecer los programas de la Facultad de  Arquitectura e Ingenieria </t>
  </si>
  <si>
    <t>Facultad de Arquitectura e Ingeniería</t>
  </si>
  <si>
    <t>Decano</t>
  </si>
  <si>
    <t>Insumos de laboratorio</t>
  </si>
  <si>
    <t>Equipos de laboratorio</t>
  </si>
  <si>
    <t>Herramientas de laboratorio</t>
  </si>
  <si>
    <t>Mantenimientos</t>
  </si>
  <si>
    <t>Salidas académicas</t>
  </si>
  <si>
    <t>Afiliación a redes</t>
  </si>
  <si>
    <t>Colmayor sostenible y Resiliente</t>
  </si>
  <si>
    <t xml:space="preserve">Talento Humano </t>
  </si>
  <si>
    <t xml:space="preserve">*Nuevos programas técnicos profesionales presenciales, con resolución de registro calificado                                                                                                                    *Nuevos programas de especialización presenciales, con resolución de registro calificado                                                        *Nuevos programas de maestría, con resolución de registro calificado                                  </t>
  </si>
  <si>
    <t>Facultad de Ciencias de la Salud</t>
  </si>
  <si>
    <t>Adquisición  reactivos químicos y de diagnóstico (QUÍMICOS BÁSICOS 02 02 01 003 004)</t>
  </si>
  <si>
    <t xml:space="preserve">Coordinadora de Laboratorio </t>
  </si>
  <si>
    <t>Adquisición de insumos varios (OTROS ARTÍCULOS PARA USO MÉDICO O QUIRÚRGICO )</t>
  </si>
  <si>
    <t>Contratación para mantenimiento preventivo y/o correctivo de equipos</t>
  </si>
  <si>
    <t>Contratación para calibración de equipos</t>
  </si>
  <si>
    <t xml:space="preserve">Membresía Aprobac </t>
  </si>
  <si>
    <t>Salidas pedagógicas</t>
  </si>
  <si>
    <t xml:space="preserve">*Nuevos programas técnicos profesionales presenciales, con resolución de registro calificado                                                                                                                             *Nuevos programas de especialización presenciales, con resolución de registro calificado, *Nuevos programas de especialización virtuales, con resolución de registro calificado,                                                        *Nuevos programas de maestría, con resolución de registro calificado                                  </t>
  </si>
  <si>
    <t>Facultad de Administración</t>
  </si>
  <si>
    <t>Mantenimientos correctivos (equipos de laboratorios y economato.</t>
  </si>
  <si>
    <t xml:space="preserve">Mantenimientos preventivos (equipos de laboratorios, aula móvil (2) y economato). </t>
  </si>
  <si>
    <t xml:space="preserve">Compras Insumos Gastronomía </t>
  </si>
  <si>
    <t>Membresía CONPEHT, Membresía Greater Medellín Convention and Visitor Bureau, Membresía ASCOLFA.</t>
  </si>
  <si>
    <t>Salidas académica regionales y nacionales</t>
  </si>
  <si>
    <t>Fortalecimiento a la Huerta</t>
  </si>
  <si>
    <t xml:space="preserve">*Nuevos programas técnicos profesionales presenciales, con resolución de registro calificado                                                                                                                       *Nuevos programas de especialización presenciales, con resolución de registro calificado, *Nuevos programas de especialización virtuales, con resolución de registro calificado,                                                         *Nuevos programas de maestría, con resolución de registro calificado                                  </t>
  </si>
  <si>
    <t>Realizar salidas pedagógicas Nacionales PDS, salidas pedagógicas Nacionales TGC, salidas pedagógicas Locales PDS, salidas pedagógicas Locales TGC</t>
  </si>
  <si>
    <t>Facultad de Ciencias Sociales</t>
  </si>
  <si>
    <t>Apoyar las actividades de la facultad de Sociales(Talento Humano)</t>
  </si>
  <si>
    <t>Adquirir Membresías Organizacionales</t>
  </si>
  <si>
    <t xml:space="preserve">Línea Estratégica 1. Transformación Académica con Calidad y Pertinencia
</t>
  </si>
  <si>
    <t xml:space="preserve">Programa 2: 
Oferta académica pertinente
</t>
  </si>
  <si>
    <t xml:space="preserve">Indicador de producto 8:
No Estudiantes matriculados en los programas de la oferta académica.
</t>
  </si>
  <si>
    <t>Apoyar los procesos de admisiones,  registro y  control (Talento humano).</t>
  </si>
  <si>
    <t>Admisiones, Registro y control</t>
  </si>
  <si>
    <t>Adquirir insumos para el proceso de admisiones, registro y  control.</t>
  </si>
  <si>
    <t>No Estudiantes matriculados en los programas de la oferta académica.</t>
  </si>
  <si>
    <t>Realizar apoyo técnico y operativo al proceso de la Vicerrectoría Académica</t>
  </si>
  <si>
    <t xml:space="preserve">VALOR INICIAL DE LA LINEA </t>
  </si>
  <si>
    <t xml:space="preserve">VALOR FINAL DE LA LINEA </t>
  </si>
  <si>
    <t>Linea 2: Formación Integral de los Docentes</t>
  </si>
  <si>
    <t>Fortalecer la formación integral de los docentes, a la luz de los lineamientos del Proyecto Educativo Institucional -PEI-.</t>
  </si>
  <si>
    <t>Programa 1:Formación Docente</t>
  </si>
  <si>
    <t>OBJETIVO DE LA LINEA</t>
  </si>
  <si>
    <t>LÍNEA</t>
  </si>
  <si>
    <t xml:space="preserve"> </t>
  </si>
  <si>
    <t>FORTALECIMIENTO DE LA INVESTIGACIÓN, INNOVACIÓN Y EMPRENDIMIENTO COLEGIO MAYOR.</t>
  </si>
  <si>
    <t>Linea 3: Investigación, Innovación y Emprendimiento</t>
  </si>
  <si>
    <t>Fortalecer las estrategias de investigación propiamente dicha, la investigación formativa y la formación para la investigación, el espíritu crítico y la creación artística y cultural, así como el fomento de la transferencia tecnológica y el emprendimiento, orientados a la innovación y la proyección social.</t>
  </si>
  <si>
    <t>Programa3: Formación en Investigación</t>
  </si>
  <si>
    <t xml:space="preserve">
*Ponencias de investigación de semilleristas presentadas en eventos regionales, nacionales e internacionales                 *Proyectos de investigación, desarrollo tecnológico e innovación aprobados por convocatoria interna        *Jóvenes investigadores que participan en proyectos de investigación
</t>
  </si>
  <si>
    <t>Realizar publicaciones, traducciones  y procesos editoriales.</t>
  </si>
  <si>
    <t>Realizar gestión de la innovación (contratación de la prestación de servicios de expertos en gestión de propiedad intelectual).</t>
  </si>
  <si>
    <t>Apoyar las actividades del centro de investigación (Talento Humano)</t>
  </si>
  <si>
    <t>Apoyar las actividades de los proyectos de investigación.</t>
  </si>
  <si>
    <t>FORTALECIMIENTO DE LA CALIDAD Y LA PERTINENCIA DE LA EDUCACIÓN POSTSECUNDARIA  COLEGIO MAYOR</t>
  </si>
  <si>
    <t>Linea  4: Visibilidad Nacional e Internacional, Interculturalidad y Diálogo de saberes.</t>
  </si>
  <si>
    <t>Fortalecer la cooperación, las relaciones interculturales y el diálogo de saberes con organizaciones nacionales e internacionales, en los ámbitos académicos, investigativos, científicos y culturales, para la construcción de conocimiento que aporte a la solución de problemáticas globales.</t>
  </si>
  <si>
    <t xml:space="preserve">Programa 1 Interculturalidad y diálogo de saberes </t>
  </si>
  <si>
    <t xml:space="preserve">*Indicador de Producto 1: Eventos interculturales desarrollados en la Institución.*Indicador de Producto 2 ctividades con enfoque intercultural incorporado en el aadocencia, la investigación, la extensión academica y el bienestar institucional.Incador de producto 3: Programas académicos con estrategias de internacionalización del curículo implementados. *Indicador de Producto 4: Programas acádemicos con cursos servidos en lengua extranjera.  * Indicador de Producto 5:Catedrá de internacionalización e interculturalidad servida en la Institución  </t>
  </si>
  <si>
    <t>Apoyar las actividades internacionalización. (Talento Humano)</t>
  </si>
  <si>
    <t>Internacionalización</t>
  </si>
  <si>
    <t>Director</t>
  </si>
  <si>
    <t>Movilidad saliente de estudiantes (Prácticas profesionales no remuneradas en Latinoamérica)</t>
  </si>
  <si>
    <t>Movilidad saliente de estudiantes (Prácticas profesionales  remuneradas en Latinoamérica )</t>
  </si>
  <si>
    <t>Movilidad saliente de estudiantes (Prácticas profesionales no remuneradas Internacional)</t>
  </si>
  <si>
    <t>Movilidad saliente de estudiantes (Prácticas profesionales  remuneradas en Internacional)</t>
  </si>
  <si>
    <t>Movilidad saliente de estudiantes (semestres académicos completos en América Latina)</t>
  </si>
  <si>
    <t>Vinculación a redes internacionales.</t>
  </si>
  <si>
    <t>Atención a invitados nacionales e internacionales.</t>
  </si>
  <si>
    <t xml:space="preserve">Piezas Institucionales
</t>
  </si>
  <si>
    <t xml:space="preserve">Programa 2: Cooperación interinstitucional nacional e internacional </t>
  </si>
  <si>
    <t xml:space="preserve">     *Indicador de producto 1: Convenios de cooperación interinstitucional activos, *Indicador de producto No 2: Particiapción en redes academicas nacionales e interancionales, Indicador de Producto No 3: Movilidad saliente de docentes. *Indicador de Producto No 4:                               Movilidad entrante de docentes                                *Indicador de producto No 5: Movilidad saliente de estudiantes                               *Indicador de producto No 6: Movilidad entrante de estudiantes                                  *Indicador de Producto No 7:Movilidad saliente y entrante de administrativos                             </t>
  </si>
  <si>
    <t>Movilidad saliente de estudiantes (semestres académicos completos Internacionales)</t>
  </si>
  <si>
    <t>Apoyar la Movilidad solidaria saliente y entrante de estudiantes (Semestre completo)</t>
  </si>
  <si>
    <t>Apoyar la Movilidad saliente de docentes (Pasantías)</t>
  </si>
  <si>
    <t>Apoyar la movilidad entrante de docentes (estancias cortas. Menos de 30 días).</t>
  </si>
  <si>
    <t>Apoyar la movilidad  saliente  de directivos.</t>
  </si>
  <si>
    <t>Desarrollo de proyectos, organización y participación en eventos locales de orden internacional.</t>
  </si>
  <si>
    <t>Eventos internos de socialización de experiencias internacionales.</t>
  </si>
  <si>
    <t>Participar en espacios académicos internacionales.</t>
  </si>
  <si>
    <t>Linea 5: Entorno y participación en el contexto regional y nacional</t>
  </si>
  <si>
    <t xml:space="preserve">  *Productos académicos desarrollados a partir de los proyectos de Extensión y Proyección Social</t>
  </si>
  <si>
    <t>Fortalecer la relación con la sociedad y con las diferentes organizaciones públicas y privadas, contribuyendo con la solución de problemas y necesidades que demanda el contexto.</t>
  </si>
  <si>
    <t xml:space="preserve">Programa 5: Unidades de servicio </t>
  </si>
  <si>
    <t>*Muestras procesadas por el Laboratorio de Control de Calidad LACMA.</t>
  </si>
  <si>
    <t>Apoyar con las actividades de LACMA (Talento Humano).</t>
  </si>
  <si>
    <t>LACMA</t>
  </si>
  <si>
    <t>Coordinadora</t>
  </si>
  <si>
    <t xml:space="preserve">Adquisición de insumos para microbiología. </t>
  </si>
  <si>
    <t>Adquisición insumos de fisicoquímico (QUÍMICOS BÁSICOS-Código: 02 02 01 003 004).</t>
  </si>
  <si>
    <t>Servicio de transporte que se requiera por el Laboratorio de Control de Calidad LACMA, en el Valle de Aburrá y algunos municipios cercanos del Departamento de Antioquia</t>
  </si>
  <si>
    <t>Inscripción Redes de Calidad</t>
  </si>
  <si>
    <t xml:space="preserve">Programa 2: Prácticas académicas, orientación laboral y empleo </t>
  </si>
  <si>
    <t>*Orientación laboral para practicantes y graduados           * Graduados vinculados laboralmente a través de la bolsa de empleo                                 * Estudiantes vinculados a las agencias de práctica de sectores públicos y privados de la ciudad y la región.   *Graduados vinculados en actividades de docencia, investigación, extensión y procesos administrativos de la Institución</t>
  </si>
  <si>
    <t>Apoyar con las actividades del centro de graduados (Talento Humano).</t>
  </si>
  <si>
    <t>Centro de Graduados</t>
  </si>
  <si>
    <t>Apoyar con las actividades del centro de graduados (Imposición placas institucionales).</t>
  </si>
  <si>
    <t>Educación continua para graduados.</t>
  </si>
  <si>
    <t xml:space="preserve">MEJORAMIENTO DE LA ARTICULACIÓN DE LA EDUCACIÓN SUPERIOR CON LA MEDIA TÉCNICA Y ETDH COLEGIO MAYOR </t>
  </si>
  <si>
    <t>Linea 6: Colmayor, un espacio para tu Bienestar</t>
  </si>
  <si>
    <t>Fortalecer los programas y servicios que inciden en el bienestar de la comunidad institucional privilegiando su desarrollo como seres integrales.</t>
  </si>
  <si>
    <t xml:space="preserve">Programa 1: Tu Bienestar es nuestra meta </t>
  </si>
  <si>
    <t xml:space="preserve">*Servicios de Salud y Desarrollo Humano, para la formación integral de la comunidad institucional y la permanencia de los estudiantes, fortalecidos.                                                                *Servicios de Promoción Artística y Cultural, para la formación integral de la comunidad institucional y la permanencia de los estudiantes, fortalecidos                                                           *Servicios de Promoción Deportiva y Recreativa, para la formación integral de la comunidad institucional y la permanencia de los estudiantes, fortalecidos                                       *Servicios de Promoción Socioeconómica, para la formación integral de la comunidad institucional y la permanencia de los estudiantes, fortalecidos                                          *Experiencias deportivas y culturales dentro de la institución fortalecidas                                                           *Beneficiarios de nuevas experiencias deportivas y culturales                                             *Cobertura de la comunidad institucional en los servicios de Bienestar, aumentada                                             </t>
  </si>
  <si>
    <t xml:space="preserve">Apoyar las Actividades de Bienestar Institucional. </t>
  </si>
  <si>
    <t>Bienestar Institucional</t>
  </si>
  <si>
    <t>Directora</t>
  </si>
  <si>
    <t>REALIZAR AFILIACIÓN INSTITUCIONAL A ASCUN BIENESTAR.</t>
  </si>
  <si>
    <t>PRESTACIÓN DE SERVICIOS TRANSPORTE GRUPOS  DE REPRESENTACIÓN  CULTURAL, DEPORTIVA Y OTRAS ACTIVIDADES INSTITUCIONALES</t>
  </si>
  <si>
    <t>PRESTACIÓN DE SERVICIOS PARA JUZGAMIENTO DE TORNEOS INTERNOS Y ENCUENTROS AMISTOSOS</t>
  </si>
  <si>
    <t>Programa 4: Seguridad Alimentaria</t>
  </si>
  <si>
    <t xml:space="preserve">*Estudiantes beneficiados del Programa de Seguridad Alimentaria </t>
  </si>
  <si>
    <t xml:space="preserve">FORTALECER EL PROGRAMA DE SEGURIDAD ALIMENTARIA ALMUERZOS PARA ESTUDIANTES. </t>
  </si>
  <si>
    <t xml:space="preserve">FORTALECER EL PROGRAMA DE SEGURIDAD ALIMENTARIA REFRIGERIOS NOCTURNOS PARA ESTUDIANTES. </t>
  </si>
  <si>
    <t>FORTALCER LA PRESTACIÓN DE SERVICIOS DE REFRIGERIOS E HIDRATACIÓN PARA DELEGACIONES DEPORTIVAS Y CULTURALES, Y EVENTOS INSTITUCIONALES.</t>
  </si>
  <si>
    <t>x</t>
  </si>
  <si>
    <t xml:space="preserve">FORTALCER  LA PRESTACIÓN DE SERVICIOS ALMUERZOS PARA LOS PROGRAMAS DE BIENESTAR. </t>
  </si>
  <si>
    <t>VALOR INICIAL DE LA LINEA</t>
  </si>
  <si>
    <t>VALOR FINAL DE LA LINEA</t>
  </si>
  <si>
    <t xml:space="preserve">FORTALECIMIENTO DE LA INFRAESTRUCTURA TECNOLOGICA DEL COLEGIO MAYOR </t>
  </si>
  <si>
    <t>Linea 7: Desarrollo y Gestión Integral, un Compromiso Institucional</t>
  </si>
  <si>
    <t>Fortalecer la gestión administrativa, financiera y los procesos para el desarrollo institucional.</t>
  </si>
  <si>
    <t>Programa 6: Infraestructura Tecnologica  e Informatica pertinente para el Desarrollo Institucional</t>
  </si>
  <si>
    <t xml:space="preserve">*PETIC actualizado e implementado       *Lineamientos de Integración de los sistemas de información actualizados
</t>
  </si>
  <si>
    <t>Talento Humano</t>
  </si>
  <si>
    <t>Gestión de Tecnología e Informática</t>
  </si>
  <si>
    <t xml:space="preserve">Custodia de Copias de seguridad  en diferentes medios </t>
  </si>
  <si>
    <t>Licencias de software de uso institucional</t>
  </si>
  <si>
    <t>Soporte sistemas sistemas de informacion institucionales</t>
  </si>
  <si>
    <t>Insumos de elementos para tecnologia</t>
  </si>
  <si>
    <t>Servicios de almacenamiento en la nube</t>
  </si>
  <si>
    <t xml:space="preserve">Apoyar el proceso de Gestión Tecnología e Informática (Bienestar, Graduados, Comunicaciones, Permanencia, Virtualidad, Investigaciones)
</t>
  </si>
  <si>
    <t>Programa 9: Comunicación y Mercadeo efectivos</t>
  </si>
  <si>
    <t>*Medios de comunicación empleados al interior de la institución
*Estudios de Medición del Nivel de posicionamiento institucional, realizados                       *Participación en eventos de relacionamiento y actividades de divulgación.</t>
  </si>
  <si>
    <t>Apoyar los procesos desarrollados en el área de Comunicaciones (Talento humano)</t>
  </si>
  <si>
    <t>Gestión de Comunicaciones</t>
  </si>
  <si>
    <t xml:space="preserve">FORTALECEMINETO DE LA INFRAESTRUCTURA FISICA COLEGIO MAYOR </t>
  </si>
  <si>
    <t xml:space="preserve">Implementar el plan de Mercadeo Institucional </t>
  </si>
  <si>
    <t>Compra de Insumos (Tarjetas marca compartida)</t>
  </si>
  <si>
    <t>Programa 2: Gestión de nuevos espacios y sostenibilidad de la infraestructura fisica institucional.</t>
  </si>
  <si>
    <t>Plan anual de optimización y mantenimiento de infraestructura física, aprobado y en operación.</t>
  </si>
  <si>
    <t>Infraestructura</t>
  </si>
  <si>
    <t>Programa 7: Gestión Administrativa y Financiera efectiva y transparente - Indicadores y metas</t>
  </si>
  <si>
    <t xml:space="preserve">*Recursos asignados conforme a las
necesidades institucionales. 
*Informes presupuestales y financieros
presentados. 
*Equilibrio financiero.
R=Recaudos
P=Pagos </t>
  </si>
  <si>
    <t xml:space="preserve">Presentar Informes presupuestales y financieros
</t>
  </si>
  <si>
    <t>Gestión Financiera</t>
  </si>
  <si>
    <t xml:space="preserve">Asignar recursos  conforme a las
necesidades institucionales. </t>
  </si>
  <si>
    <t>Planeación Institucional (Presupuesto Participativo)</t>
  </si>
  <si>
    <t>Coordinador de Presupuesto Participativo</t>
  </si>
  <si>
    <t>Programa 3: Cultura de la Planeación</t>
  </si>
  <si>
    <t xml:space="preserve">*Recursos de Presupuesto Participativo gestionados e incrementados
</t>
  </si>
  <si>
    <t xml:space="preserve">LINEA </t>
  </si>
  <si>
    <t>LINEA 1</t>
  </si>
  <si>
    <t>1. TRANSFORMACIÓN ACADEMICA CON CALIDAD Y PERTINENCIA</t>
  </si>
  <si>
    <t>LINEA 2</t>
  </si>
  <si>
    <t>2. FORMACIÓN INTEGRAL DE LOS DOCENTES</t>
  </si>
  <si>
    <t>LINEA 3</t>
  </si>
  <si>
    <t>3. INVESTIGACIÓN, INNOVACIÓN Y EMPRENDIMIENTO</t>
  </si>
  <si>
    <t>LINEA 4</t>
  </si>
  <si>
    <t>4. VISIBILIDAD NACIONAL E INTERNACIONAL, INTERCULTURALIDAD Y DIALOGO DE SABERES.</t>
  </si>
  <si>
    <t>LINEA 5</t>
  </si>
  <si>
    <t>5. ENTORNO Y PARTICIPACIÓN EN EL CONTEXTO REGIONAL Y NACIONAL.</t>
  </si>
  <si>
    <t>LINEA 6</t>
  </si>
  <si>
    <t>6. COLMAYOR UN ESPACIO PARA TU BIENESTAR</t>
  </si>
  <si>
    <t>LINEA 7</t>
  </si>
  <si>
    <t>7. DESARROLLO Y GESTIÓN INTEGRAL, UN COMPROMISO INSTITUCIONAL</t>
  </si>
  <si>
    <t>TOTAL LINEAS (PPTO INICIAL)</t>
  </si>
  <si>
    <t>LINEA 7 (ADICIÓN PP)</t>
  </si>
  <si>
    <t>TOTAL PRESUPUESTO ASIGNADO</t>
  </si>
  <si>
    <t>TOTAL</t>
  </si>
  <si>
    <t>PRESUPUESTO EJECUTADO</t>
  </si>
  <si>
    <t>INDICE DE INVERSIÓN</t>
  </si>
  <si>
    <r>
      <rPr>
        <b/>
        <sz val="11"/>
        <color rgb="FF000000"/>
        <rFont val="Calibri"/>
        <family val="2"/>
      </rPr>
      <t xml:space="preserve">LA EFICACIA PERIODICA FINAL DEL PLAN DE ACCIÓN: </t>
    </r>
    <r>
      <rPr>
        <sz val="11"/>
        <color theme="1"/>
        <rFont val="Calibri"/>
        <family val="2"/>
        <scheme val="minor"/>
      </rPr>
      <t xml:space="preserve">Este indicador nos muestra la proporción del logro de las metas de las actividades de los proyectos de inversión.                                                                                                                                                                                                                                             </t>
    </r>
    <r>
      <rPr>
        <b/>
        <sz val="11"/>
        <color rgb="FF000000"/>
        <rFont val="Calibri"/>
        <family val="2"/>
      </rPr>
      <t xml:space="preserve">LA EFICACIA PONDERADA EN EL PLAN DE ACCIÓN:  </t>
    </r>
    <r>
      <rPr>
        <sz val="11"/>
        <color theme="1"/>
        <rFont val="Calibri"/>
        <family val="2"/>
        <scheme val="minor"/>
      </rPr>
      <t>Este indicador nos muestra la proporción de la utilidad de la inversión de los recursos de los proyectos, en el logro de las metas anteriores.</t>
    </r>
  </si>
  <si>
    <t>FECHA:  31-01-2022</t>
  </si>
  <si>
    <t>PÁGINA: 8 DE 8</t>
  </si>
  <si>
    <t>APOYO PARA EL ACCESO Y PERMANENCIA A LA  EDUCACIÓN SUPERIOR INSTITUCIÓN UNIVERSITARIA COLEGIO MAYOR DE ANTIOQUIA -22PP99</t>
  </si>
  <si>
    <t>Programa 3: educacion continua  formación para el trabajo y el desarrollo humano</t>
  </si>
  <si>
    <t>Eficacia Ponderada</t>
  </si>
  <si>
    <t>Eficacia periodica:</t>
  </si>
  <si>
    <t>FECHA:  31-01-2021</t>
  </si>
  <si>
    <t>PÁGINA: 7 DE 8</t>
  </si>
  <si>
    <t>COMPONENTE</t>
  </si>
  <si>
    <t>OBJETIVO DEL COMPONENTE</t>
  </si>
  <si>
    <t>Programa 1: Modernización administrativa para la eficacia de los proceso - indicadores y metas.</t>
  </si>
  <si>
    <t>Fortalecer la gestion administrativa, financiera y los procesos para el desarrollo institucional.</t>
  </si>
  <si>
    <t>Modernización Administrativa para la eficiencia de los procesos.</t>
  </si>
  <si>
    <t>Cumplimiento normativida vigente</t>
  </si>
  <si>
    <t>Gestión Documental</t>
  </si>
  <si>
    <t xml:space="preserve">Líder </t>
  </si>
  <si>
    <t xml:space="preserve">Revisar y/o Actualizar el esquema de publicación de la información </t>
  </si>
  <si>
    <t>Revisar y/o actualizar el índice de información clasificada y reservada.</t>
  </si>
  <si>
    <t>ajustar, adoptar y definir procedimientos de la Gestión Documental enmarcados en el Decreto 1080 de 2015</t>
  </si>
  <si>
    <t>Monitoreo de los Archivos de Gestión de acuerdo a los lineamientos establecidos en el Acuerdo 042 de 2002</t>
  </si>
  <si>
    <t>Gestión del Talento Humano</t>
  </si>
  <si>
    <r>
      <rPr>
        <b/>
        <sz val="16"/>
        <color theme="1"/>
        <rFont val="Calibri"/>
        <family val="2"/>
      </rPr>
      <t>Plan de previsión</t>
    </r>
    <r>
      <rPr>
        <sz val="16"/>
        <color theme="1"/>
        <rFont val="Calibri"/>
        <family val="2"/>
      </rPr>
      <t xml:space="preserve">: Determinar las necesidades de personal que se requieren para cumplir con los propósitos misionales </t>
    </r>
  </si>
  <si>
    <t xml:space="preserve">Encuentros de Inducción y reinducción del personal administrativo y docente </t>
  </si>
  <si>
    <r>
      <rPr>
        <b/>
        <sz val="16"/>
        <color theme="1"/>
        <rFont val="Calibri"/>
        <family val="2"/>
      </rPr>
      <t>Plan de vacantes</t>
    </r>
    <r>
      <rPr>
        <sz val="16"/>
        <color theme="1"/>
        <rFont val="Calibri"/>
        <family val="2"/>
      </rPr>
      <t>: Levantar el Inventario de los empleos no provistos de forma definitiva en la Institución, y todas las acciones planificadas para proveerlos, de manera temporal o definitiva, en forma oportuna</t>
    </r>
  </si>
  <si>
    <t>Personal administrativo y docentes de carrera, recibiendo  incentivos y estímulos.</t>
  </si>
  <si>
    <r>
      <rPr>
        <b/>
        <sz val="16"/>
        <rFont val="Calibri"/>
        <family val="2"/>
      </rPr>
      <t>Plan de bienestar y estimulos</t>
    </r>
    <r>
      <rPr>
        <sz val="16"/>
        <rFont val="Calibri"/>
        <family val="2"/>
      </rPr>
      <t>: Diseñar acciones planificadas, basado en necesidades priorizadas, que buscan mejorar las condiciones de vida laboral y personal, la motivación y el reconocimiento de los servidores públicos para propiciar un entorno que favorezca la productividad y el logro de los objetivos misionales.</t>
    </r>
  </si>
  <si>
    <r>
      <rPr>
        <b/>
        <sz val="16"/>
        <rFont val="Calibri"/>
        <family val="2"/>
      </rPr>
      <t>Plan de capacitación</t>
    </r>
    <r>
      <rPr>
        <sz val="16"/>
        <rFont val="Calibri"/>
        <family val="2"/>
      </rPr>
      <t>: desarrollar habilidades, transferir conocimientos o modificar actitudes de los servidores públicos, para generar el desarrollo y la motivación necesarias para incrementar la productividad y el logro de los objetivos misionales.</t>
    </r>
  </si>
  <si>
    <r>
      <rPr>
        <b/>
        <sz val="16"/>
        <color theme="1"/>
        <rFont val="Calibri"/>
        <family val="2"/>
      </rPr>
      <t>Plan de seguiridad y salud</t>
    </r>
    <r>
      <rPr>
        <sz val="16"/>
        <color theme="1"/>
        <rFont val="Calibri"/>
        <family val="2"/>
      </rPr>
      <t>:  mejorar las condiciones de vida laboral, la seguridad y la salud de los servidores públicos para propiciar un entorno que favorezca la productividad y el logro de los objetivos misionales</t>
    </r>
  </si>
  <si>
    <t>Implementación del sistema de gestión de seguridad y salud en el trabajo.</t>
  </si>
  <si>
    <t>Salud y Seguridad en el Trabajo</t>
  </si>
  <si>
    <t>Actualizar y ajustar la matriz de partes interesadas para el SG-SST</t>
  </si>
  <si>
    <t>Documentar el plan de capacitación anual y programas de auditoria en conjunto con el comité patitario de Salud y Seguridad en el Trabajo</t>
  </si>
  <si>
    <t>Mantener un cronograma de inspecciones</t>
  </si>
  <si>
    <t>Actualizar la matriz de peligro de todos los procesos</t>
  </si>
  <si>
    <t>Mantener actualizada la caracterización de accidentes con su seguimiento</t>
  </si>
  <si>
    <t>Investigar y documentar los incidentes, accidentes o enfermedades laborales que se presenten</t>
  </si>
  <si>
    <t>Realilzar autoevaluación SG-SST, según la normatividad vigente</t>
  </si>
  <si>
    <t>Fortalecimiento del Sistema de Gestión Integral</t>
  </si>
  <si>
    <t>Seguimiento y evaluación actividades de Gestión Ambiental</t>
  </si>
  <si>
    <t>Actualizar el Plan de Manejo de Residuos Ordinarios</t>
  </si>
  <si>
    <t>Ambiental</t>
  </si>
  <si>
    <t>Realizar la Medición a los indicadores</t>
  </si>
  <si>
    <t>Actualizar la matriz de aspectos e impactos ambientales</t>
  </si>
  <si>
    <t>Ejecutar el Plan de movilidad institucional</t>
  </si>
  <si>
    <t>Realizar  inducciones y capacitaciones al personal de la comunidad institucional</t>
  </si>
  <si>
    <t>Adaptar la estructura administrativa a las exigencias modernas de la Educación Superior</t>
  </si>
  <si>
    <t>Planeación institucional</t>
  </si>
  <si>
    <t>Seguimiento y evaluación a los planes, programas y proyectos de la Institución.</t>
  </si>
  <si>
    <t>Sensibilización y acompañamiento para la socialización de la metodología y elaboración del mapa de riesgos de corrupción, acorde a la metodología establecida por el Departamento Administrativo de la Función Pública – DAFP.</t>
  </si>
  <si>
    <t>Planeación Institucional</t>
  </si>
  <si>
    <t>Hacer seguimiento a la Politica de Administración de Riesgos, revisando si se requieren cambios estructurales u operacionales, con el fin de verificar que este alineada con los objetivos estratégicos de la Institución y de acuerdo con la guía actualizada de la Función Pública, la cual fue emitida en diciembre de 2020.</t>
  </si>
  <si>
    <t>Identificar, valorar, monitorear y revisar  los riesgos institucionales, por parte de los líderes de proceso</t>
  </si>
  <si>
    <t>Revisar que los trámites se encuentren registrados y con costos actualizados según vigencia</t>
  </si>
  <si>
    <t>Identificar nuevos trámites misionales</t>
  </si>
  <si>
    <t>Actualizar el Plan de racionalización de trámites en equipo con los líderes de trámites misionales.</t>
  </si>
  <si>
    <t>Identificar posibles acciones de interoperabilidad para los trámites misionales.</t>
  </si>
  <si>
    <t>Recopilar la información de la gestión de datos de operación de los trámites inscritos en el SUIT.</t>
  </si>
  <si>
    <t>Registro de trámites y OPAs en plataforma SUIT.</t>
  </si>
  <si>
    <t>Solicitar, analizar y consolidar la información relacionada con la gestión de todos los procesos institucionales.</t>
  </si>
  <si>
    <t>Publicar el informe de rendición de cuentas en web y redes sociales</t>
  </si>
  <si>
    <t>Informe de audiencia pública</t>
  </si>
  <si>
    <t>Sistematizar la encuesta con el fin de generar las mejoras necesarias</t>
  </si>
  <si>
    <t>Garantizar la operatividad del enlace de PQRSFD en la página web de la Institución.</t>
  </si>
  <si>
    <t>Funcionamiento, seguimiento y ajuste del canal de denuncias.</t>
  </si>
  <si>
    <t>Publicar la información minima obligatoria de procedimientos, servicios y funcionamiento</t>
  </si>
  <si>
    <t>Medir el grado de apropiación del Código de Integridad, Ética y Buen Gobierno.(encuesta)</t>
  </si>
  <si>
    <t>Asegurar la operatividad del  enlace del nuevo software en página web para la recepción de peticiones, quejas, reclamos y/o sugerencias</t>
  </si>
  <si>
    <t>Realizar informe de seguimiento  a las peticiones, quejas, reclamos, sugerencias  y/o felicitaciones</t>
  </si>
  <si>
    <t>Fortalecer los canales de atención: llamadas telefónicas, correos electrónicos y plataforma de PQRSFD, redes sociales, de acuerdo con las características y necesidades de los ciudadanos para garantizar cobertura.</t>
  </si>
  <si>
    <t>Actualizar y difundir el portafolio de servicios a los usuarios de la entidad.</t>
  </si>
  <si>
    <t>Socializar con el personal de la institución, los Planes de Comunicaciones y Mercadeo.</t>
  </si>
  <si>
    <t>Secretaria General</t>
  </si>
  <si>
    <t>Mantener la infraestructura física y tecnológica, acorde a las necesidades de calidad y cobertura de la oferta académica de la Institución.</t>
  </si>
  <si>
    <t>Necesidades fisicas y tecnologiacas para la enseñanza y el aprendizaje *Plataformas y sistemas de información instituconal integradas</t>
  </si>
  <si>
    <t>*Herramientas tecnologicas para la enseñanza incorporadas al desarrollo académico      *Desarrollo de infraestructura tecnológica para la educación               *Sistemas de información integrados (Financiero-Académico), integrados</t>
  </si>
  <si>
    <t>Actualización de PETIC.</t>
  </si>
  <si>
    <t>Actualizar Plan de Seguridad y Privacidad de la Inoformación</t>
  </si>
  <si>
    <t>Actualizar Plan de Tratamiento de Riesgos de Seguridad y Privacidad de la Información</t>
  </si>
  <si>
    <t>Diseñar Plan de Mantenimiento de Servicios Tecnológicos</t>
  </si>
  <si>
    <t>Diseñar Plan de Preservación Digital</t>
  </si>
  <si>
    <t>Socializar Planes de TI mediante publicación en sistema de gestión integral</t>
  </si>
  <si>
    <t>Gestión Administrativa y Financiera efectiva y transparente.</t>
  </si>
  <si>
    <t>Bienes y Servicios - Todos los procesos</t>
  </si>
  <si>
    <t>Líderes</t>
  </si>
  <si>
    <t>Comunicaciones</t>
  </si>
  <si>
    <t xml:space="preserve">AÑO: 20202                                                                                                                                                                                                                                                                </t>
  </si>
  <si>
    <t>MEJORAMIENTO DE LA ARTICULACIÓN DE LA EDUCACIÓN SUPERIOR CON LA MEDIA TÉCNICA Y ETDH COLEGIO MAYOR</t>
  </si>
  <si>
    <t>Actividades de capacitación en pedagogía, didáctica y uso de las TIC.</t>
  </si>
  <si>
    <t>Realizar los procesos de enseñanza articulando la educación media con el sector productivo.</t>
  </si>
  <si>
    <t>REALIZAR MANTENIMIENTO DE GIMNASIO</t>
  </si>
  <si>
    <t>ACTUALIZACIÓN DE SOFTWARE MÉDICO</t>
  </si>
  <si>
    <t>PRESTACIÓN DE SERVICIOS PARA ATENCIÓN DE PSIQUIATRÍA</t>
  </si>
  <si>
    <t>Realizar  pagos de membresía a redes académicas e investigación  y financiar la participación docentes y estudiantes en estas</t>
  </si>
  <si>
    <t>Movilidad saliente de estudiantes (TALOKAN, estancias cortas participación en eventos académicos)</t>
  </si>
  <si>
    <t>Docentes de educación de educación superior o terciaria beneficiados con estrategias de mejoramiento de sus capacidades</t>
  </si>
  <si>
    <t>Plan de medios masivos</t>
  </si>
  <si>
    <t>Apoyar las actividades de Infraestructura física Colegio Mayor de Antioquia. 
(Realizar repotenciación de Cableado Electrico-Proyecto de recuperación de zonas verdes priorizadas -  Obras y adecuaciones fisicas )</t>
  </si>
  <si>
    <t>Realizar entrega de Sostenimiento estudiantes comunas 1,2,3,4,5,6,8,15,16, 50,60 90</t>
  </si>
  <si>
    <t>Realizar la continuidad del Centro de estudios  para la transformación educativa comuna 5,6</t>
  </si>
  <si>
    <t>Realizar formación en preuniversitario y preicfes comuna 2</t>
  </si>
  <si>
    <t>Realizar seguimiento a los estudiantes universitarios beneficiarios de las becas de PP Comuna 1</t>
  </si>
  <si>
    <t>Realizar seguimiento el servicio social prestado por los estudiantes beneficiarios de las becas de PP Comuna 1</t>
  </si>
  <si>
    <t>Realizar talleres informativos y motivacionales a los estudiantes de las IE de la Comuna 1 sobre el ingreso a la vida universitaria</t>
  </si>
  <si>
    <t>Entregar Documento de investigación del impacto de las becas en la educación superior Comuna 1</t>
  </si>
  <si>
    <t>Actualizar constantemente la información sumistrada en la plataforma y  las redes sociales del proyecto observatorio Comuna 1</t>
  </si>
  <si>
    <t>Operar la Emisora Universitaria de la Comuna 1 - Popular</t>
  </si>
  <si>
    <t>Formación en segunda lengua (francés, inglés y portugués) comuna 6</t>
  </si>
  <si>
    <t>Brindar atención psicosocial a los estudiantes universitarios beneficiarios de las becas de PP Comuna 1</t>
  </si>
  <si>
    <t>Realizar la dotación de elementos muebles e inmuebles y equipo tecnológico en Institución Educativa de la Comuna 1 Popular</t>
  </si>
  <si>
    <t xml:space="preserve">Adecuaciones de equipos de laboratorio </t>
  </si>
  <si>
    <t>Reposición de equipos de laboratorio</t>
  </si>
  <si>
    <t>Realizar entrega de Subsidio para matricula estudiantes continuidad y  nuevos Comunas 1,2,3,4,5,6,7,8,9,11,12,13,15,16,50,60, 90</t>
  </si>
  <si>
    <t>Realizar acompañamiento de Gestores Educativos  en comunas 2,3,5,6,9,10</t>
  </si>
  <si>
    <t>Realizar Tecnica Laboral en en las comunas 3, 10, 12, 16,60</t>
  </si>
  <si>
    <t>AÑO: 2023</t>
  </si>
  <si>
    <t>EFICACIA PERIÓDICA
2023</t>
  </si>
  <si>
    <t>EFICACIA PONDERADA
2023</t>
  </si>
  <si>
    <t>EFICIENCIA PONDERADA</t>
  </si>
  <si>
    <t>Comunicaciones - Planeación - Procesos Institucionales</t>
  </si>
  <si>
    <t>Publicar y divulgar la información establecida en la estrategia de Transparencia y Acceso a la Información Pública.</t>
  </si>
  <si>
    <t>Comunicaciones -Planeación Institucional</t>
  </si>
  <si>
    <t>Socializar a los servidores de la Institución en temas relacionados con: 
Modelo Integrado de Planeación y Gestión - MIPG.
Plan Anticorrupción y Atención al Ciudadano.
Participación Ciudadana, Rendición de Cuentas y  Control Social.
Integridad y Lucha contra la corrupción.
Transparencia y derecho de acceso a la información pública.
Politica de Servicio al Ciudadano.
Temas de archivo y gestión documental.
Seguridad Digital.
Generación, procesamiento, reporte y difusión de información estadistica.
Comunicación asertiva y lenguaje claro.</t>
  </si>
  <si>
    <t>Para el año 2023, el proceso de Comunicaciones y Mercadeo asegurará la continuidad del funcionamiento de los diferente canales de comunicación y de atención con los que cuenta: redes sociales activas, canal presencial de Atención al Ciudadano y las consolas de satisfacción, línea telefónica de atención 4445611, correos electrónicos a su cargo y canal de PQRSFD.</t>
  </si>
  <si>
    <t>Auditorias de seguimiento al Sistema de Gestión Ambiental</t>
  </si>
  <si>
    <r>
      <rPr>
        <b/>
        <sz val="16"/>
        <rFont val="Calibri"/>
        <family val="2"/>
      </rPr>
      <t xml:space="preserve">Plan de estrategico de talelento humano: </t>
    </r>
    <r>
      <rPr>
        <sz val="16"/>
        <rFont val="Calibri"/>
        <family val="2"/>
      </rPr>
      <t>Determinar las necesidades de personal que se requiere para cumplir con los propositos misionales, que permitan que el personal requerido en los procesos institucionales, puedan potenciar su desarrollo integrado y contribuya al cumplimiento de los objetivos y metas institucionales.</t>
    </r>
  </si>
  <si>
    <t>Aplicar el Plan Institucional de Archivos - PINAR</t>
  </si>
  <si>
    <t>Aplicar el Programa de Gestión Documental</t>
  </si>
  <si>
    <t>Aplicar el Plan de Conservación Documental acorde con los lineamientos del Archivo General de la Nación.
Teniendo en cuenta que el Sistema Integrado de Conservación - SIC es por una vigencia de 4 años, pero su ejecución y medición es anual (2023).</t>
  </si>
  <si>
    <t>Actualización Tablas de Retención documental según la estructura administrativa aprobada en el año 2022</t>
  </si>
  <si>
    <t>Elaboración de Programa de Reprografía</t>
  </si>
  <si>
    <t>Implementación Programa de Documentos Especiales</t>
  </si>
  <si>
    <t xml:space="preserve">Aplicar el Plan de Preservación Digital acorde con los lineamientos del Archivo General de la Nación.
Teniendo en cuenta que el Sistema Integrado de Conservación - SIC es por una vigencia de 4 años, pero su ejecución y medición es anual (2023). </t>
  </si>
  <si>
    <t>Revisar y/o Actualizar el registro de activos de información, trimestralmente.</t>
  </si>
  <si>
    <t xml:space="preserve">Propender por la afiliación al sistema general de riesgos laborales mediante la correcta afiliación </t>
  </si>
  <si>
    <t>Seguimiento a la política de administración del riesgo de la entidad con el fin de verificar su cumplimiento y apropiación por cada proceso de la entidad.</t>
  </si>
  <si>
    <t>Planeación Institucional - Planeación Institucional.</t>
  </si>
  <si>
    <t>Ejecución del Plan Anual de Adquisiciones - vigencia 2023.El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t>
  </si>
  <si>
    <t>Programa 4: Idiomas Colmayor</t>
  </si>
  <si>
    <t>*Estrategias implementadas para la formación en lengua extranjera                              *Cursos de lengua extranjera ofertados por el Centro de Lenguas                               *Estudiantes de la institución inscritos en los cursos ofertados por el Centro de Lenguas</t>
  </si>
  <si>
    <t xml:space="preserve">Apoyar con las actividades del Centro de Lenguas (Talento Humano). </t>
  </si>
  <si>
    <t>Extensión(Centro de Lenguas)</t>
  </si>
  <si>
    <t>Formación   en   lenguas   extranjera   para    estudiantes, docentes   y egresados</t>
  </si>
  <si>
    <t xml:space="preserve">Profesional de Investigación </t>
  </si>
  <si>
    <t>Vicerrectoría de Investigación y Extensión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</si>
</sst>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quot;\ * #,##0.00_);_(&quot;$&quot;\ * \(#,##0.00\);_(&quot;$&quot;\ * &quot;-&quot;??_);_(@_)"/>
    <numFmt numFmtId="165" formatCode="0.0%"/>
    <numFmt numFmtId="166" formatCode="[$$-240A]\ #,##0"/>
    <numFmt numFmtId="167" formatCode="_(&quot;$&quot;\ * #,##0_);_(&quot;$&quot;\ * \(#,##0\);_(&quot;$&quot;\ * &quot;-&quot;??_);_(@_)"/>
    <numFmt numFmtId="168" formatCode="_(&quot;$&quot;\ * #,##0_);_(&quot;$&quot;\ * \(#,##0\);_(&quot;$&quot;\ * &quot;-&quot;_);_(@_)"/>
  </numFmts>
  <fonts count="35" x14ac:knownFonts="1">
    <font>
      <sz val="11"/>
      <color theme="1"/>
      <name val="Calibri"/>
      <family val="2"/>
      <scheme val="minor"/>
    </font>
    <font>
      <sz val="12"/>
      <name val="Calibri"/>
      <family val="2"/>
      <scheme val="minor"/>
    </font>
    <font>
      <b/>
      <sz val="12"/>
      <name val="Calibri"/>
      <family val="2"/>
    </font>
    <font>
      <b/>
      <sz val="12"/>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2"/>
      <color theme="1"/>
      <name val="Calibri"/>
      <family val="2"/>
    </font>
    <font>
      <sz val="12"/>
      <name val="Calibri"/>
      <family val="2"/>
    </font>
    <font>
      <sz val="9"/>
      <color indexed="81"/>
      <name val="Tahoma"/>
      <family val="2"/>
    </font>
    <font>
      <b/>
      <sz val="16"/>
      <name val="Calibri"/>
      <family val="2"/>
    </font>
    <font>
      <sz val="11"/>
      <color theme="1"/>
      <name val="Calibri"/>
      <family val="2"/>
    </font>
    <font>
      <sz val="11"/>
      <name val="Calibri"/>
      <family val="2"/>
    </font>
    <font>
      <sz val="11"/>
      <color theme="1"/>
      <name val="Arial"/>
      <family val="2"/>
    </font>
    <font>
      <sz val="11"/>
      <name val="Calibri"/>
      <family val="2"/>
      <scheme val="minor"/>
    </font>
    <font>
      <b/>
      <sz val="9"/>
      <color indexed="81"/>
      <name val="Tahoma"/>
      <family val="2"/>
    </font>
    <font>
      <sz val="12"/>
      <color theme="1"/>
      <name val="Calibri"/>
      <family val="2"/>
      <scheme val="minor"/>
    </font>
    <font>
      <sz val="10"/>
      <color theme="1"/>
      <name val="Calibri"/>
      <family val="2"/>
      <scheme val="minor"/>
    </font>
    <font>
      <sz val="11"/>
      <color rgb="FF000000"/>
      <name val="Calibri"/>
      <family val="2"/>
      <scheme val="minor"/>
    </font>
    <font>
      <sz val="9"/>
      <color theme="1"/>
      <name val="Arial Narrow"/>
      <family val="2"/>
    </font>
    <font>
      <sz val="11"/>
      <color theme="1"/>
      <name val="Arial Narrow"/>
      <family val="2"/>
    </font>
    <font>
      <b/>
      <sz val="11"/>
      <color rgb="FF000000"/>
      <name val="Calibri"/>
      <family val="2"/>
    </font>
    <font>
      <sz val="12"/>
      <color rgb="FF000000"/>
      <name val="Calibri"/>
      <family val="2"/>
    </font>
    <font>
      <sz val="11"/>
      <color rgb="FF000000"/>
      <name val="Calibri"/>
      <family val="2"/>
    </font>
    <font>
      <b/>
      <sz val="12"/>
      <color theme="1"/>
      <name val="Calibri"/>
      <family val="2"/>
    </font>
    <font>
      <sz val="18"/>
      <color theme="1"/>
      <name val="Calibri"/>
      <family val="2"/>
      <scheme val="minor"/>
    </font>
    <font>
      <sz val="16"/>
      <name val="Calibri"/>
      <family val="2"/>
    </font>
    <font>
      <sz val="16"/>
      <color theme="1"/>
      <name val="Calibri"/>
      <family val="2"/>
    </font>
    <font>
      <b/>
      <sz val="16"/>
      <color theme="1"/>
      <name val="Calibri"/>
      <family val="2"/>
    </font>
    <font>
      <sz val="16"/>
      <color rgb="FF000000"/>
      <name val="Calibri"/>
      <family val="2"/>
    </font>
    <font>
      <b/>
      <sz val="11"/>
      <color indexed="81"/>
      <name val="Tahoma"/>
      <family val="2"/>
    </font>
    <font>
      <sz val="11"/>
      <color indexed="81"/>
      <name val="Tahoma"/>
      <family val="2"/>
    </font>
    <font>
      <sz val="11"/>
      <color rgb="FFFF0000"/>
      <name val="Calibri"/>
      <family val="2"/>
      <scheme val="minor"/>
    </font>
    <font>
      <b/>
      <sz val="11"/>
      <color rgb="FFFF0000"/>
      <name val="Calibri"/>
      <family val="2"/>
    </font>
    <font>
      <b/>
      <sz val="11"/>
      <color theme="1"/>
      <name val="Calibri"/>
      <family val="2"/>
    </font>
  </fonts>
  <fills count="12">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BFBFB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bgColor rgb="FF000000"/>
      </patternFill>
    </fill>
    <fill>
      <patternFill patternType="solid">
        <fgColor theme="0" tint="-0.34998626667073579"/>
        <bgColor indexed="64"/>
      </patternFill>
    </fill>
    <fill>
      <patternFill patternType="solid">
        <fgColor theme="0"/>
        <bgColor theme="0"/>
      </patternFill>
    </fill>
    <fill>
      <patternFill patternType="solid">
        <fgColor theme="0"/>
        <bgColor rgb="FFDAEEF3"/>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7">
    <xf numFmtId="0" fontId="0" fillId="0" borderId="0"/>
    <xf numFmtId="164"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0" fontId="13" fillId="0" borderId="0"/>
    <xf numFmtId="43" fontId="5" fillId="0" borderId="0" applyFont="0" applyFill="0" applyBorder="0" applyAlignment="0" applyProtection="0"/>
  </cellStyleXfs>
  <cellXfs count="387">
    <xf numFmtId="0" fontId="0" fillId="0" borderId="0" xfId="0"/>
    <xf numFmtId="0" fontId="2" fillId="3" borderId="4"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9" fontId="0" fillId="0" borderId="0" xfId="2" applyFont="1" applyAlignment="1">
      <alignment horizontal="center" vertical="center"/>
    </xf>
    <xf numFmtId="9" fontId="0" fillId="2" borderId="1" xfId="2" applyFont="1" applyFill="1" applyBorder="1" applyAlignment="1">
      <alignment horizontal="center" vertical="center"/>
    </xf>
    <xf numFmtId="9" fontId="0" fillId="0" borderId="0" xfId="0" applyNumberFormat="1"/>
    <xf numFmtId="0" fontId="0" fillId="0" borderId="0" xfId="0" applyAlignment="1">
      <alignment wrapText="1"/>
    </xf>
    <xf numFmtId="9" fontId="0" fillId="2" borderId="0" xfId="2" applyFont="1" applyFill="1" applyBorder="1" applyAlignment="1">
      <alignment horizontal="center" vertical="center"/>
    </xf>
    <xf numFmtId="0" fontId="0" fillId="0" borderId="0" xfId="0"/>
    <xf numFmtId="0" fontId="2" fillId="3" borderId="1"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2" xfId="0" applyFont="1" applyFill="1" applyBorder="1" applyAlignment="1">
      <alignment horizontal="left" vertical="center"/>
    </xf>
    <xf numFmtId="0" fontId="16" fillId="0" borderId="0" xfId="0" applyFont="1"/>
    <xf numFmtId="0" fontId="7" fillId="2" borderId="1" xfId="0" applyFont="1" applyFill="1" applyBorder="1" applyAlignment="1">
      <alignment vertical="center"/>
    </xf>
    <xf numFmtId="0" fontId="8" fillId="2" borderId="1" xfId="0" applyFont="1" applyFill="1" applyBorder="1" applyAlignment="1">
      <alignment vertical="center" wrapText="1"/>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0" fillId="2" borderId="0" xfId="0" applyFill="1"/>
    <xf numFmtId="0" fontId="16" fillId="2" borderId="0" xfId="0" applyFont="1" applyFill="1"/>
    <xf numFmtId="0" fontId="16" fillId="2" borderId="0" xfId="0" applyFont="1" applyFill="1" applyBorder="1" applyAlignment="1">
      <alignment horizontal="center" vertical="center" wrapText="1"/>
    </xf>
    <xf numFmtId="3" fontId="16" fillId="2" borderId="0" xfId="0" applyNumberFormat="1" applyFont="1" applyFill="1"/>
    <xf numFmtId="0" fontId="16" fillId="2" borderId="0" xfId="0" applyFont="1" applyFill="1" applyAlignment="1">
      <alignment horizontal="center" vertical="center"/>
    </xf>
    <xf numFmtId="9" fontId="16" fillId="2" borderId="0" xfId="0" applyNumberFormat="1" applyFont="1" applyFill="1" applyAlignment="1">
      <alignment horizontal="center"/>
    </xf>
    <xf numFmtId="0" fontId="16" fillId="2" borderId="0" xfId="0" applyFont="1" applyFill="1" applyAlignment="1">
      <alignment horizontal="left"/>
    </xf>
    <xf numFmtId="0" fontId="16" fillId="0" borderId="0" xfId="0" applyFont="1" applyAlignment="1">
      <alignment horizontal="left"/>
    </xf>
    <xf numFmtId="9" fontId="0" fillId="2" borderId="1" xfId="0" applyNumberFormat="1" applyFont="1" applyFill="1" applyBorder="1" applyAlignment="1">
      <alignment horizontal="center" vertical="center"/>
    </xf>
    <xf numFmtId="9" fontId="14" fillId="2" borderId="1" xfId="2" applyFont="1" applyFill="1" applyBorder="1" applyAlignment="1">
      <alignment horizontal="center" vertical="center" wrapText="1"/>
    </xf>
    <xf numFmtId="0" fontId="19" fillId="2" borderId="4"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4" xfId="0" applyFont="1" applyFill="1" applyBorder="1" applyAlignment="1">
      <alignment horizontal="center" vertical="center"/>
    </xf>
    <xf numFmtId="0" fontId="21" fillId="0" borderId="12"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1" xfId="0" applyFont="1" applyBorder="1" applyAlignment="1">
      <alignment horizontal="justify" vertical="center" wrapText="1"/>
    </xf>
    <xf numFmtId="0" fontId="11" fillId="0" borderId="0" xfId="0" applyFont="1"/>
    <xf numFmtId="0" fontId="11" fillId="0" borderId="12" xfId="0" applyFont="1" applyBorder="1" applyAlignment="1">
      <alignment horizontal="center" wrapText="1"/>
    </xf>
    <xf numFmtId="9" fontId="11" fillId="2" borderId="1" xfId="0" applyNumberFormat="1" applyFont="1" applyFill="1" applyBorder="1" applyAlignment="1">
      <alignment horizontal="center"/>
    </xf>
    <xf numFmtId="9" fontId="11" fillId="2" borderId="13" xfId="0" applyNumberFormat="1" applyFont="1" applyFill="1" applyBorder="1" applyAlignment="1">
      <alignment horizontal="center"/>
    </xf>
    <xf numFmtId="165" fontId="11" fillId="0" borderId="5" xfId="2" applyNumberFormat="1" applyFont="1" applyFill="1" applyBorder="1" applyAlignment="1">
      <alignment horizontal="center"/>
    </xf>
    <xf numFmtId="165" fontId="11" fillId="0" borderId="5" xfId="0" applyNumberFormat="1" applyFont="1" applyBorder="1" applyAlignment="1">
      <alignment horizontal="center" vertical="center"/>
    </xf>
    <xf numFmtId="9" fontId="23" fillId="2" borderId="1" xfId="2" applyFont="1" applyFill="1" applyBorder="1" applyAlignment="1">
      <alignment horizontal="center"/>
    </xf>
    <xf numFmtId="9" fontId="23" fillId="2" borderId="13" xfId="2" applyFont="1" applyFill="1" applyBorder="1" applyAlignment="1">
      <alignment horizontal="center"/>
    </xf>
    <xf numFmtId="0" fontId="21" fillId="0" borderId="5" xfId="0" applyFont="1" applyBorder="1" applyAlignment="1">
      <alignment horizontal="center" vertical="center"/>
    </xf>
    <xf numFmtId="166" fontId="11" fillId="0" borderId="1" xfId="0" applyNumberFormat="1" applyFont="1" applyBorder="1" applyAlignment="1">
      <alignment horizontal="center" vertical="center"/>
    </xf>
    <xf numFmtId="0" fontId="11" fillId="0" borderId="0" xfId="0" applyFont="1" applyAlignment="1">
      <alignment wrapText="1"/>
    </xf>
    <xf numFmtId="0" fontId="11" fillId="0" borderId="23" xfId="0" applyFont="1" applyBorder="1" applyAlignment="1">
      <alignment wrapText="1"/>
    </xf>
    <xf numFmtId="0" fontId="21" fillId="0" borderId="1" xfId="0" applyFont="1" applyBorder="1" applyAlignment="1">
      <alignment horizontal="center" vertical="center"/>
    </xf>
    <xf numFmtId="0" fontId="21" fillId="0" borderId="13" xfId="0" applyFont="1" applyBorder="1" applyAlignment="1">
      <alignment horizontal="center" vertical="center"/>
    </xf>
    <xf numFmtId="0" fontId="21" fillId="0" borderId="12" xfId="0" applyFont="1" applyBorder="1" applyAlignment="1">
      <alignment horizontal="center" wrapText="1"/>
    </xf>
    <xf numFmtId="164" fontId="4" fillId="2" borderId="0" xfId="1" applyFont="1" applyFill="1" applyBorder="1" applyAlignment="1">
      <alignment vertical="center"/>
    </xf>
    <xf numFmtId="0" fontId="0" fillId="0" borderId="13" xfId="0" applyBorder="1" applyAlignment="1">
      <alignment horizontal="right" vertical="center"/>
    </xf>
    <xf numFmtId="0" fontId="14" fillId="2" borderId="1" xfId="0" applyFont="1" applyFill="1" applyBorder="1" applyAlignment="1">
      <alignment horizontal="center" vertical="center" wrapText="1"/>
    </xf>
    <xf numFmtId="0" fontId="0" fillId="2" borderId="17" xfId="0" applyFont="1" applyFill="1" applyBorder="1" applyAlignment="1">
      <alignment horizontal="center" vertical="center"/>
    </xf>
    <xf numFmtId="0" fontId="0" fillId="2" borderId="4" xfId="0" applyFont="1" applyFill="1" applyBorder="1" applyAlignment="1">
      <alignment horizontal="center" vertical="center"/>
    </xf>
    <xf numFmtId="0" fontId="16" fillId="0" borderId="0" xfId="0" applyFont="1" applyAlignment="1">
      <alignment horizontal="center"/>
    </xf>
    <xf numFmtId="0" fontId="0" fillId="0" borderId="0" xfId="0" applyAlignment="1">
      <alignment horizontal="center"/>
    </xf>
    <xf numFmtId="0" fontId="0" fillId="2" borderId="1" xfId="0" applyFont="1" applyFill="1" applyBorder="1" applyAlignment="1">
      <alignment horizontal="center" vertical="center"/>
    </xf>
    <xf numFmtId="9" fontId="25" fillId="2" borderId="1" xfId="2" applyFont="1" applyFill="1" applyBorder="1" applyAlignment="1">
      <alignment horizontal="center" vertical="center"/>
    </xf>
    <xf numFmtId="0" fontId="25" fillId="3" borderId="1" xfId="0" applyFont="1" applyFill="1" applyBorder="1" applyAlignment="1">
      <alignment horizontal="center" vertical="center"/>
    </xf>
    <xf numFmtId="9" fontId="0" fillId="0" borderId="0" xfId="0" applyNumberFormat="1" applyAlignment="1">
      <alignment horizontal="center"/>
    </xf>
    <xf numFmtId="0" fontId="0" fillId="0" borderId="0" xfId="0" applyBorder="1"/>
    <xf numFmtId="9" fontId="25" fillId="2" borderId="0" xfId="2" applyFont="1" applyFill="1" applyBorder="1" applyAlignment="1">
      <alignment vertical="center"/>
    </xf>
    <xf numFmtId="3" fontId="0" fillId="0" borderId="0" xfId="0" applyNumberFormat="1"/>
    <xf numFmtId="0" fontId="27" fillId="2" borderId="0" xfId="0" applyFont="1" applyFill="1"/>
    <xf numFmtId="0" fontId="27" fillId="2" borderId="1" xfId="0" applyFont="1" applyFill="1" applyBorder="1" applyAlignment="1">
      <alignment vertical="top" wrapText="1"/>
    </xf>
    <xf numFmtId="9" fontId="26" fillId="2" borderId="1" xfId="2" applyFont="1" applyFill="1" applyBorder="1" applyAlignment="1">
      <alignment horizontal="center" vertical="center" wrapText="1"/>
    </xf>
    <xf numFmtId="0" fontId="26" fillId="2" borderId="1" xfId="0" applyFont="1" applyFill="1" applyBorder="1" applyAlignment="1">
      <alignment horizontal="center" vertical="center" wrapText="1"/>
    </xf>
    <xf numFmtId="9" fontId="27" fillId="2" borderId="1" xfId="2" applyFont="1" applyFill="1" applyBorder="1" applyAlignment="1">
      <alignment horizontal="center" vertical="center"/>
    </xf>
    <xf numFmtId="9" fontId="27" fillId="2" borderId="13" xfId="0" applyNumberFormat="1" applyFont="1" applyFill="1" applyBorder="1" applyAlignment="1">
      <alignment horizontal="center" vertical="center"/>
    </xf>
    <xf numFmtId="0" fontId="26" fillId="2" borderId="1" xfId="0" applyFont="1" applyFill="1" applyBorder="1" applyAlignment="1">
      <alignment vertical="top" wrapText="1"/>
    </xf>
    <xf numFmtId="0" fontId="27" fillId="2" borderId="0" xfId="0" applyFont="1" applyFill="1" applyAlignment="1">
      <alignment vertical="top"/>
    </xf>
    <xf numFmtId="0" fontId="27" fillId="2" borderId="0" xfId="0" applyFont="1" applyFill="1" applyAlignment="1">
      <alignment vertical="top" wrapText="1"/>
    </xf>
    <xf numFmtId="0" fontId="27" fillId="2" borderId="0" xfId="0" applyFont="1" applyFill="1" applyAlignment="1">
      <alignment horizontal="center" vertical="center"/>
    </xf>
    <xf numFmtId="0" fontId="27" fillId="2" borderId="0" xfId="0" applyFont="1" applyFill="1" applyAlignment="1">
      <alignment wrapText="1"/>
    </xf>
    <xf numFmtId="9" fontId="21" fillId="8" borderId="17" xfId="2" applyFont="1" applyFill="1" applyBorder="1" applyAlignment="1">
      <alignment horizontal="center"/>
    </xf>
    <xf numFmtId="9" fontId="21" fillId="8" borderId="26" xfId="2" applyFont="1" applyFill="1" applyBorder="1" applyAlignment="1">
      <alignment horizontal="center"/>
    </xf>
    <xf numFmtId="0" fontId="27" fillId="2" borderId="1" xfId="0" applyFont="1" applyFill="1" applyBorder="1" applyAlignment="1">
      <alignment horizontal="center" vertical="center"/>
    </xf>
    <xf numFmtId="9" fontId="11" fillId="0" borderId="1" xfId="2" applyFont="1" applyBorder="1" applyAlignment="1">
      <alignment horizontal="center"/>
    </xf>
    <xf numFmtId="9" fontId="11" fillId="0" borderId="1" xfId="2" applyFont="1" applyBorder="1" applyAlignment="1">
      <alignment horizontal="center" vertical="center"/>
    </xf>
    <xf numFmtId="0" fontId="10" fillId="6" borderId="1" xfId="0" applyFont="1" applyFill="1" applyBorder="1" applyAlignment="1">
      <alignment horizontal="center" vertical="center" wrapText="1"/>
    </xf>
    <xf numFmtId="0" fontId="10" fillId="6" borderId="1" xfId="0" applyFont="1" applyFill="1" applyBorder="1" applyAlignment="1">
      <alignment horizontal="center" vertical="top" wrapText="1"/>
    </xf>
    <xf numFmtId="0" fontId="10" fillId="6" borderId="1" xfId="0" applyFont="1" applyFill="1" applyBorder="1" applyAlignment="1">
      <alignment vertical="top" wrapText="1"/>
    </xf>
    <xf numFmtId="0" fontId="28" fillId="6" borderId="1" xfId="0" applyFont="1" applyFill="1" applyBorder="1" applyAlignment="1">
      <alignment horizontal="center" vertical="center" wrapText="1"/>
    </xf>
    <xf numFmtId="0" fontId="27" fillId="2" borderId="15" xfId="0" applyFont="1" applyFill="1" applyBorder="1"/>
    <xf numFmtId="0" fontId="27" fillId="2" borderId="15" xfId="0" applyFont="1" applyFill="1" applyBorder="1" applyAlignment="1">
      <alignment vertical="top" wrapText="1"/>
    </xf>
    <xf numFmtId="168" fontId="27" fillId="2" borderId="15" xfId="0" applyNumberFormat="1" applyFont="1" applyFill="1" applyBorder="1" applyAlignment="1">
      <alignment vertical="top"/>
    </xf>
    <xf numFmtId="3" fontId="27" fillId="2" borderId="15" xfId="0" applyNumberFormat="1" applyFont="1" applyFill="1" applyBorder="1" applyAlignment="1">
      <alignment horizontal="center" vertical="center"/>
    </xf>
    <xf numFmtId="0" fontId="27" fillId="2" borderId="15" xfId="0" applyFont="1" applyFill="1" applyBorder="1" applyAlignment="1">
      <alignment horizontal="center" vertical="center"/>
    </xf>
    <xf numFmtId="3" fontId="27" fillId="2" borderId="15" xfId="0" applyNumberFormat="1" applyFont="1" applyFill="1" applyBorder="1" applyAlignment="1">
      <alignment horizontal="center" vertical="center" wrapText="1"/>
    </xf>
    <xf numFmtId="9" fontId="27" fillId="2" borderId="15" xfId="2" applyFont="1" applyFill="1" applyBorder="1" applyAlignment="1">
      <alignment horizontal="center" vertical="center"/>
    </xf>
    <xf numFmtId="9" fontId="27" fillId="2" borderId="16" xfId="0" applyNumberFormat="1" applyFont="1" applyFill="1" applyBorder="1" applyAlignment="1">
      <alignment horizontal="center" vertical="center"/>
    </xf>
    <xf numFmtId="0" fontId="10" fillId="2" borderId="12" xfId="0" applyFont="1" applyFill="1" applyBorder="1" applyAlignment="1">
      <alignment horizontal="center" vertical="center" wrapText="1"/>
    </xf>
    <xf numFmtId="0" fontId="27" fillId="2" borderId="14" xfId="0" applyFont="1" applyFill="1" applyBorder="1" applyAlignment="1">
      <alignment horizontal="center" vertical="center"/>
    </xf>
    <xf numFmtId="164" fontId="0" fillId="0" borderId="0" xfId="1" applyFont="1"/>
    <xf numFmtId="10" fontId="11" fillId="2" borderId="13" xfId="0" applyNumberFormat="1" applyFont="1" applyFill="1" applyBorder="1" applyAlignment="1">
      <alignment horizontal="center"/>
    </xf>
    <xf numFmtId="0" fontId="21" fillId="9" borderId="12" xfId="0" applyFont="1" applyFill="1" applyBorder="1" applyAlignment="1">
      <alignment horizontal="center" vertical="center" wrapText="1"/>
    </xf>
    <xf numFmtId="0" fontId="21" fillId="9" borderId="1" xfId="0" applyFont="1" applyFill="1" applyBorder="1" applyAlignment="1">
      <alignment horizontal="center" vertical="center" wrapText="1"/>
    </xf>
    <xf numFmtId="0" fontId="21" fillId="9" borderId="13" xfId="0" applyFont="1" applyFill="1" applyBorder="1" applyAlignment="1">
      <alignment horizontal="center" vertical="center" wrapText="1"/>
    </xf>
    <xf numFmtId="0" fontId="7" fillId="0" borderId="17" xfId="0" applyFont="1" applyFill="1" applyBorder="1" applyAlignment="1">
      <alignment vertical="center" wrapText="1"/>
    </xf>
    <xf numFmtId="0" fontId="4" fillId="0" borderId="1" xfId="0" applyFont="1" applyBorder="1"/>
    <xf numFmtId="0" fontId="16" fillId="0" borderId="1" xfId="0" applyFont="1" applyBorder="1"/>
    <xf numFmtId="164" fontId="4" fillId="0" borderId="1" xfId="1" applyFont="1" applyBorder="1"/>
    <xf numFmtId="0" fontId="0" fillId="2" borderId="1" xfId="0"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4"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0" borderId="0" xfId="0" applyFont="1"/>
    <xf numFmtId="0" fontId="24" fillId="3" borderId="1" xfId="0" applyFont="1" applyFill="1" applyBorder="1" applyAlignment="1">
      <alignment horizontal="center" vertical="center" wrapText="1"/>
    </xf>
    <xf numFmtId="0" fontId="24" fillId="3"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11" fillId="2" borderId="1" xfId="0" applyFont="1" applyFill="1" applyBorder="1" applyAlignment="1">
      <alignment horizontal="center" vertical="center"/>
    </xf>
    <xf numFmtId="9" fontId="7" fillId="2" borderId="13" xfId="0" applyNumberFormat="1" applyFont="1" applyFill="1" applyBorder="1" applyAlignment="1">
      <alignment horizontal="center" vertical="center"/>
    </xf>
    <xf numFmtId="0" fontId="0" fillId="2" borderId="0" xfId="0" applyFont="1" applyFill="1"/>
    <xf numFmtId="0" fontId="0" fillId="2" borderId="0" xfId="0" applyFont="1" applyFill="1" applyAlignment="1">
      <alignment vertical="center"/>
    </xf>
    <xf numFmtId="0" fontId="7" fillId="2" borderId="17" xfId="0" applyFont="1" applyFill="1" applyBorder="1" applyAlignment="1">
      <alignment vertical="center" wrapText="1"/>
    </xf>
    <xf numFmtId="0" fontId="7" fillId="2" borderId="1" xfId="0" applyFont="1" applyFill="1" applyBorder="1" applyAlignment="1">
      <alignment vertical="center" wrapText="1"/>
    </xf>
    <xf numFmtId="0" fontId="0" fillId="0" borderId="0" xfId="0" applyFont="1" applyAlignment="1">
      <alignment horizontal="left"/>
    </xf>
    <xf numFmtId="0" fontId="0" fillId="0" borderId="0" xfId="0" applyFont="1" applyAlignment="1">
      <alignment horizontal="center"/>
    </xf>
    <xf numFmtId="0" fontId="7" fillId="2" borderId="12"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1" applyNumberFormat="1" applyFont="1" applyFill="1" applyBorder="1" applyAlignment="1">
      <alignment horizontal="center" vertical="center" wrapText="1"/>
    </xf>
    <xf numFmtId="167" fontId="7" fillId="2" borderId="1" xfId="1" applyNumberFormat="1" applyFont="1" applyFill="1" applyBorder="1" applyAlignment="1">
      <alignment horizontal="center" vertical="center" wrapText="1"/>
    </xf>
    <xf numFmtId="1" fontId="7" fillId="2" borderId="1" xfId="2" applyNumberFormat="1" applyFont="1" applyFill="1" applyBorder="1" applyAlignment="1">
      <alignment horizontal="center" vertical="center" wrapText="1"/>
    </xf>
    <xf numFmtId="1" fontId="7" fillId="2" borderId="1" xfId="0" applyNumberFormat="1" applyFont="1" applyFill="1" applyBorder="1" applyAlignment="1">
      <alignment horizontal="center" vertical="center"/>
    </xf>
    <xf numFmtId="9" fontId="7" fillId="2" borderId="1" xfId="2" applyFont="1" applyFill="1" applyBorder="1" applyAlignment="1">
      <alignment horizontal="center" vertical="center"/>
    </xf>
    <xf numFmtId="9" fontId="7" fillId="2" borderId="1" xfId="2" applyFont="1" applyFill="1" applyBorder="1" applyAlignment="1">
      <alignment horizontal="center" vertical="center" wrapText="1"/>
    </xf>
    <xf numFmtId="9" fontId="7" fillId="2" borderId="1" xfId="0" applyNumberFormat="1" applyFont="1" applyFill="1" applyBorder="1" applyAlignment="1">
      <alignment horizontal="center" vertical="center"/>
    </xf>
    <xf numFmtId="0" fontId="7" fillId="2" borderId="12" xfId="0" applyFont="1" applyFill="1" applyBorder="1" applyAlignment="1">
      <alignment horizontal="center" vertical="center"/>
    </xf>
    <xf numFmtId="0" fontId="7" fillId="10" borderId="1" xfId="5" applyFont="1" applyFill="1" applyBorder="1" applyAlignment="1">
      <alignment horizontal="center" vertical="center"/>
    </xf>
    <xf numFmtId="9" fontId="7" fillId="2" borderId="13" xfId="0" applyNumberFormat="1" applyFont="1" applyFill="1" applyBorder="1" applyAlignment="1">
      <alignment vertical="center"/>
    </xf>
    <xf numFmtId="0" fontId="16" fillId="2" borderId="1" xfId="0" applyFont="1" applyFill="1" applyBorder="1" applyAlignment="1">
      <alignment horizontal="center"/>
    </xf>
    <xf numFmtId="0" fontId="16" fillId="2" borderId="14" xfId="0" applyFont="1" applyFill="1" applyBorder="1" applyAlignment="1">
      <alignment horizontal="center" vertical="center"/>
    </xf>
    <xf numFmtId="0" fontId="16" fillId="2" borderId="15" xfId="0" applyFont="1" applyFill="1" applyBorder="1" applyAlignment="1">
      <alignment horizontal="left" vertical="center" wrapText="1"/>
    </xf>
    <xf numFmtId="167" fontId="16" fillId="2" borderId="15" xfId="1" applyNumberFormat="1" applyFont="1" applyFill="1" applyBorder="1" applyAlignment="1">
      <alignment horizontal="center" vertical="center" wrapText="1"/>
    </xf>
    <xf numFmtId="0" fontId="16" fillId="2" borderId="15" xfId="0" applyFont="1" applyFill="1" applyBorder="1" applyAlignment="1">
      <alignment horizontal="center" vertical="center"/>
    </xf>
    <xf numFmtId="0" fontId="16" fillId="2" borderId="15" xfId="0" applyFont="1" applyFill="1" applyBorder="1" applyAlignment="1">
      <alignment horizontal="center" vertical="center" wrapText="1"/>
    </xf>
    <xf numFmtId="9" fontId="7" fillId="2" borderId="15" xfId="2" applyFont="1" applyFill="1" applyBorder="1" applyAlignment="1">
      <alignment horizontal="center" vertical="center"/>
    </xf>
    <xf numFmtId="9" fontId="16" fillId="2" borderId="16" xfId="0" applyNumberFormat="1" applyFont="1" applyFill="1" applyBorder="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horizontal="justify" vertical="center"/>
    </xf>
    <xf numFmtId="3" fontId="14" fillId="2" borderId="1" xfId="0" applyNumberFormat="1" applyFont="1" applyFill="1" applyBorder="1" applyAlignment="1">
      <alignment horizontal="center" vertical="center" wrapText="1"/>
    </xf>
    <xf numFmtId="9" fontId="14" fillId="2" borderId="1" xfId="2" applyFont="1" applyFill="1" applyBorder="1" applyAlignment="1">
      <alignment horizontal="center" vertical="center"/>
    </xf>
    <xf numFmtId="9" fontId="14" fillId="2" borderId="1" xfId="0" applyNumberFormat="1" applyFont="1" applyFill="1" applyBorder="1" applyAlignment="1">
      <alignment horizontal="center" vertical="center"/>
    </xf>
    <xf numFmtId="0" fontId="14" fillId="2" borderId="0" xfId="0" applyFont="1" applyFill="1"/>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9" fontId="0" fillId="2" borderId="1" xfId="0" applyNumberFormat="1" applyFill="1" applyBorder="1" applyAlignment="1">
      <alignment horizontal="center" vertical="center"/>
    </xf>
    <xf numFmtId="0" fontId="0" fillId="2" borderId="1" xfId="0" applyFill="1" applyBorder="1" applyAlignment="1">
      <alignment horizontal="justify" vertical="center"/>
    </xf>
    <xf numFmtId="0" fontId="0" fillId="2" borderId="1" xfId="0" applyFont="1" applyFill="1" applyBorder="1" applyAlignment="1">
      <alignment vertical="center" wrapText="1"/>
    </xf>
    <xf numFmtId="0" fontId="0" fillId="2" borderId="1" xfId="0" applyFont="1" applyFill="1" applyBorder="1" applyAlignment="1">
      <alignment vertical="center"/>
    </xf>
    <xf numFmtId="0" fontId="0" fillId="2" borderId="5" xfId="0" applyFill="1" applyBorder="1" applyAlignment="1">
      <alignment horizontal="center" vertical="center"/>
    </xf>
    <xf numFmtId="0" fontId="14" fillId="2" borderId="1" xfId="1" applyNumberFormat="1" applyFont="1" applyFill="1" applyBorder="1" applyAlignment="1">
      <alignment horizontal="justify" vertical="center" wrapText="1"/>
    </xf>
    <xf numFmtId="1" fontId="14" fillId="2" borderId="1" xfId="2"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1" xfId="0" applyFont="1" applyFill="1" applyBorder="1" applyAlignment="1">
      <alignment horizontal="justify" vertical="center" wrapText="1"/>
    </xf>
    <xf numFmtId="0" fontId="5" fillId="2" borderId="1" xfId="0" applyFont="1" applyFill="1" applyBorder="1" applyAlignment="1">
      <alignment horizontal="center" vertical="center"/>
    </xf>
    <xf numFmtId="0" fontId="14" fillId="2" borderId="1" xfId="0" applyFont="1" applyFill="1" applyBorder="1" applyAlignment="1">
      <alignment vertical="center" wrapText="1"/>
    </xf>
    <xf numFmtId="3" fontId="0" fillId="2" borderId="1" xfId="0" applyNumberFormat="1"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9" fontId="0" fillId="2" borderId="1" xfId="0" applyNumberFormat="1" applyFont="1" applyFill="1" applyBorder="1" applyAlignment="1">
      <alignment horizontal="center" vertical="center" wrapText="1"/>
    </xf>
    <xf numFmtId="9" fontId="12" fillId="2" borderId="1" xfId="0" applyNumberFormat="1" applyFont="1" applyFill="1" applyBorder="1" applyAlignment="1">
      <alignment horizontal="center" vertical="center" wrapText="1"/>
    </xf>
    <xf numFmtId="0" fontId="0" fillId="2" borderId="1" xfId="0" applyFont="1" applyFill="1" applyBorder="1" applyAlignment="1" applyProtection="1">
      <alignment horizontal="justify" vertical="center"/>
      <protection locked="0"/>
    </xf>
    <xf numFmtId="0" fontId="0" fillId="2" borderId="1" xfId="0" applyFill="1" applyBorder="1" applyAlignment="1" applyProtection="1">
      <alignment horizontal="center" vertical="center"/>
      <protection locked="0"/>
    </xf>
    <xf numFmtId="0" fontId="8" fillId="2" borderId="1" xfId="0" applyFont="1" applyFill="1" applyBorder="1" applyAlignment="1">
      <alignment horizontal="center" vertical="center" wrapText="1"/>
    </xf>
    <xf numFmtId="0" fontId="14" fillId="2" borderId="1" xfId="0" applyFont="1" applyFill="1" applyBorder="1" applyAlignment="1" applyProtection="1">
      <alignment horizontal="justify" vertical="center"/>
      <protection locked="0"/>
    </xf>
    <xf numFmtId="0" fontId="0" fillId="2" borderId="1" xfId="0" applyFill="1" applyBorder="1" applyAlignment="1">
      <alignment vertical="center"/>
    </xf>
    <xf numFmtId="0" fontId="0" fillId="2" borderId="0" xfId="0" applyFill="1" applyAlignment="1">
      <alignment wrapText="1"/>
    </xf>
    <xf numFmtId="0" fontId="0" fillId="2" borderId="1" xfId="0" applyFill="1" applyBorder="1"/>
    <xf numFmtId="164" fontId="0" fillId="2" borderId="0" xfId="0" applyNumberFormat="1" applyFill="1"/>
    <xf numFmtId="9" fontId="0" fillId="2" borderId="0" xfId="0" applyNumberFormat="1" applyFill="1"/>
    <xf numFmtId="9" fontId="0" fillId="2" borderId="4" xfId="0" applyNumberFormat="1" applyFont="1" applyFill="1" applyBorder="1" applyAlignment="1">
      <alignment horizontal="center" vertical="center"/>
    </xf>
    <xf numFmtId="0" fontId="32" fillId="2" borderId="1" xfId="0" applyFont="1" applyFill="1" applyBorder="1" applyAlignment="1">
      <alignment horizontal="center" vertical="center"/>
    </xf>
    <xf numFmtId="0" fontId="0" fillId="2" borderId="1" xfId="0" applyFont="1" applyFill="1" applyBorder="1" applyAlignment="1">
      <alignment horizontal="justify" vertical="center"/>
    </xf>
    <xf numFmtId="167" fontId="14" fillId="2" borderId="1" xfId="1" applyNumberFormat="1" applyFont="1" applyFill="1" applyBorder="1" applyAlignment="1">
      <alignment horizontal="center" vertical="center" wrapText="1"/>
    </xf>
    <xf numFmtId="9" fontId="12" fillId="2" borderId="1" xfId="2" applyFont="1" applyFill="1" applyBorder="1" applyAlignment="1">
      <alignment horizontal="center" vertical="center" wrapText="1"/>
    </xf>
    <xf numFmtId="167" fontId="0" fillId="0" borderId="0" xfId="0" applyNumberFormat="1"/>
    <xf numFmtId="0" fontId="8" fillId="2" borderId="1" xfId="0" applyFont="1" applyFill="1" applyBorder="1" applyAlignment="1">
      <alignment horizontal="left" vertical="center" wrapText="1"/>
    </xf>
    <xf numFmtId="0" fontId="17" fillId="2" borderId="1" xfId="0" applyFont="1" applyFill="1" applyBorder="1" applyAlignment="1">
      <alignment horizontal="center" vertical="center"/>
    </xf>
    <xf numFmtId="0" fontId="8" fillId="2" borderId="1" xfId="0" applyFont="1" applyFill="1" applyBorder="1" applyAlignment="1">
      <alignment horizontal="justify" vertical="center" wrapText="1"/>
    </xf>
    <xf numFmtId="0" fontId="16" fillId="2" borderId="1" xfId="0" applyFont="1" applyFill="1" applyBorder="1" applyAlignment="1">
      <alignment horizontal="justify" vertical="center" wrapText="1"/>
    </xf>
    <xf numFmtId="9" fontId="11" fillId="2" borderId="1" xfId="0" applyNumberFormat="1" applyFont="1" applyFill="1" applyBorder="1" applyAlignment="1">
      <alignment horizontal="center"/>
    </xf>
    <xf numFmtId="0" fontId="11" fillId="2" borderId="1" xfId="0" applyFont="1" applyFill="1" applyBorder="1" applyAlignment="1">
      <alignment horizontal="center"/>
    </xf>
    <xf numFmtId="0" fontId="11" fillId="2" borderId="0" xfId="0" applyFont="1" applyFill="1"/>
    <xf numFmtId="0" fontId="33" fillId="2" borderId="0" xfId="0" applyFont="1" applyFill="1" applyBorder="1" applyAlignment="1">
      <alignment horizontal="center" vertical="center" wrapText="1"/>
    </xf>
    <xf numFmtId="167" fontId="4" fillId="2" borderId="2" xfId="1" applyNumberFormat="1" applyFont="1" applyFill="1" applyBorder="1" applyAlignment="1">
      <alignment vertical="center"/>
    </xf>
    <xf numFmtId="167" fontId="4" fillId="2" borderId="5" xfId="1" applyNumberFormat="1" applyFont="1" applyFill="1" applyBorder="1" applyAlignment="1">
      <alignment vertical="center"/>
    </xf>
    <xf numFmtId="167" fontId="4" fillId="2" borderId="1" xfId="1" applyNumberFormat="1" applyFont="1" applyFill="1" applyBorder="1" applyAlignment="1">
      <alignment vertical="center"/>
    </xf>
    <xf numFmtId="0" fontId="22" fillId="0" borderId="12" xfId="0" applyFont="1" applyFill="1" applyBorder="1" applyAlignment="1">
      <alignment horizontal="center" vertical="center" wrapText="1"/>
    </xf>
    <xf numFmtId="3" fontId="16" fillId="2" borderId="13" xfId="1" applyNumberFormat="1" applyFont="1" applyFill="1" applyBorder="1" applyAlignment="1">
      <alignment vertical="center"/>
    </xf>
    <xf numFmtId="0" fontId="7" fillId="0" borderId="12" xfId="0" applyFont="1" applyBorder="1" applyAlignment="1">
      <alignment horizontal="center" vertical="center"/>
    </xf>
    <xf numFmtId="3" fontId="16" fillId="0" borderId="13" xfId="0" applyNumberFormat="1" applyFont="1" applyBorder="1" applyAlignment="1">
      <alignment horizontal="right" vertical="center"/>
    </xf>
    <xf numFmtId="0" fontId="24" fillId="6" borderId="12" xfId="0" applyFont="1" applyFill="1" applyBorder="1" applyAlignment="1">
      <alignment horizontal="center" vertical="center"/>
    </xf>
    <xf numFmtId="3" fontId="4" fillId="6" borderId="13" xfId="0" applyNumberFormat="1" applyFont="1" applyFill="1" applyBorder="1" applyAlignment="1">
      <alignment horizontal="right" vertical="center"/>
    </xf>
    <xf numFmtId="0" fontId="24" fillId="6" borderId="14" xfId="0" applyFont="1" applyFill="1" applyBorder="1" applyAlignment="1">
      <alignment horizontal="center" vertical="center"/>
    </xf>
    <xf numFmtId="3" fontId="4" fillId="6" borderId="16" xfId="0" applyNumberFormat="1" applyFont="1" applyFill="1" applyBorder="1"/>
    <xf numFmtId="0" fontId="21" fillId="7" borderId="27" xfId="0" applyFont="1" applyFill="1" applyBorder="1" applyAlignment="1">
      <alignment horizontal="center" wrapText="1"/>
    </xf>
    <xf numFmtId="0" fontId="21" fillId="0" borderId="1" xfId="0" applyFont="1" applyBorder="1" applyAlignment="1">
      <alignment horizontal="center" wrapText="1"/>
    </xf>
    <xf numFmtId="0" fontId="27" fillId="2" borderId="1" xfId="0" applyFont="1" applyFill="1" applyBorder="1" applyAlignment="1">
      <alignment horizontal="center" vertical="center" wrapText="1"/>
    </xf>
    <xf numFmtId="3" fontId="26" fillId="2" borderId="1" xfId="0" applyNumberFormat="1" applyFont="1" applyFill="1" applyBorder="1" applyAlignment="1">
      <alignment horizontal="center" vertical="center"/>
    </xf>
    <xf numFmtId="0" fontId="29" fillId="2" borderId="1" xfId="0" applyFont="1" applyFill="1" applyBorder="1" applyAlignment="1">
      <alignment horizontal="center" vertical="top" wrapText="1"/>
    </xf>
    <xf numFmtId="0" fontId="27" fillId="2" borderId="1" xfId="0" applyFont="1" applyFill="1" applyBorder="1" applyAlignment="1">
      <alignment horizontal="center" vertical="top" wrapText="1"/>
    </xf>
    <xf numFmtId="0" fontId="10" fillId="2" borderId="1" xfId="0" applyFont="1" applyFill="1" applyBorder="1" applyAlignment="1">
      <alignment horizontal="center" vertical="center" wrapText="1"/>
    </xf>
    <xf numFmtId="0" fontId="26" fillId="11" borderId="1" xfId="0" applyFont="1" applyFill="1" applyBorder="1" applyAlignment="1">
      <alignment horizontal="justify" vertical="center" wrapText="1"/>
    </xf>
    <xf numFmtId="0" fontId="10" fillId="6"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8"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8" fillId="2" borderId="4" xfId="0" applyFont="1" applyFill="1" applyBorder="1" applyAlignment="1">
      <alignment horizontal="justify" vertical="center"/>
    </xf>
    <xf numFmtId="0" fontId="18" fillId="2" borderId="17" xfId="0" applyFont="1" applyFill="1" applyBorder="1" applyAlignment="1">
      <alignment vertical="center" wrapText="1"/>
    </xf>
    <xf numFmtId="167" fontId="7" fillId="2" borderId="17" xfId="1" applyNumberFormat="1" applyFont="1" applyFill="1" applyBorder="1" applyAlignment="1">
      <alignment horizontal="center" vertical="center" wrapText="1"/>
    </xf>
    <xf numFmtId="167" fontId="7" fillId="2" borderId="19" xfId="1" applyNumberFormat="1" applyFont="1" applyFill="1" applyBorder="1" applyAlignment="1">
      <alignment horizontal="center" vertical="center" wrapText="1"/>
    </xf>
    <xf numFmtId="167" fontId="7" fillId="2" borderId="4" xfId="1" applyNumberFormat="1" applyFont="1" applyFill="1" applyBorder="1" applyAlignment="1">
      <alignment horizontal="center" vertical="center" wrapText="1"/>
    </xf>
    <xf numFmtId="0" fontId="7" fillId="2" borderId="1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167" fontId="7" fillId="2" borderId="1" xfId="1"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9" fontId="7" fillId="2" borderId="1" xfId="2" applyFont="1" applyFill="1" applyBorder="1" applyAlignment="1">
      <alignment horizontal="center" vertical="center"/>
    </xf>
    <xf numFmtId="9" fontId="7" fillId="2" borderId="17" xfId="0" applyNumberFormat="1" applyFont="1" applyFill="1" applyBorder="1" applyAlignment="1">
      <alignment horizontal="center" vertical="center"/>
    </xf>
    <xf numFmtId="9" fontId="7" fillId="2" borderId="19" xfId="0" applyNumberFormat="1" applyFont="1" applyFill="1" applyBorder="1" applyAlignment="1">
      <alignment horizontal="center" vertical="center"/>
    </xf>
    <xf numFmtId="9" fontId="7" fillId="2" borderId="4"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7" fillId="2" borderId="12" xfId="0" applyFont="1" applyFill="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0"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28"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5" xfId="0" applyFont="1" applyBorder="1" applyAlignment="1">
      <alignment horizontal="center" vertical="center" wrapText="1"/>
    </xf>
    <xf numFmtId="0" fontId="4" fillId="2"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164" fontId="4" fillId="2" borderId="2" xfId="1" applyFont="1" applyFill="1" applyBorder="1" applyAlignment="1">
      <alignment horizontal="left" vertical="center"/>
    </xf>
    <xf numFmtId="164" fontId="4" fillId="2" borderId="5" xfId="1" applyFont="1" applyFill="1" applyBorder="1" applyAlignment="1">
      <alignment horizontal="left" vertical="center"/>
    </xf>
    <xf numFmtId="1" fontId="4" fillId="2" borderId="2" xfId="0" applyNumberFormat="1" applyFont="1" applyFill="1" applyBorder="1" applyAlignment="1">
      <alignment horizontal="center" vertical="center"/>
    </xf>
    <xf numFmtId="1" fontId="4" fillId="2" borderId="5" xfId="0" applyNumberFormat="1" applyFont="1" applyFill="1" applyBorder="1" applyAlignment="1">
      <alignment horizontal="center" vertical="center"/>
    </xf>
    <xf numFmtId="9" fontId="4" fillId="2" borderId="2" xfId="0" applyNumberFormat="1" applyFont="1" applyFill="1" applyBorder="1" applyAlignment="1">
      <alignment horizontal="center" vertical="center"/>
    </xf>
    <xf numFmtId="9" fontId="4" fillId="2" borderId="5"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4" fontId="25" fillId="2" borderId="1" xfId="2"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11" xfId="0" applyBorder="1" applyAlignment="1">
      <alignment horizontal="center" vertical="center" wrapText="1"/>
    </xf>
    <xf numFmtId="0" fontId="10"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0" fillId="2" borderId="18" xfId="0" applyFill="1" applyBorder="1" applyAlignment="1">
      <alignment horizontal="center" vertical="center" textRotation="90"/>
    </xf>
    <xf numFmtId="0" fontId="8" fillId="2" borderId="1"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4" xfId="0" applyFont="1" applyFill="1" applyBorder="1" applyAlignment="1">
      <alignment horizontal="center" vertical="center" wrapText="1"/>
    </xf>
    <xf numFmtId="167" fontId="0" fillId="2" borderId="17" xfId="1" applyNumberFormat="1" applyFont="1" applyFill="1" applyBorder="1" applyAlignment="1">
      <alignment horizontal="center" vertical="center" wrapText="1"/>
    </xf>
    <xf numFmtId="167" fontId="0" fillId="2" borderId="19" xfId="1" applyNumberFormat="1" applyFont="1" applyFill="1" applyBorder="1" applyAlignment="1">
      <alignment horizontal="center" vertical="center" wrapText="1"/>
    </xf>
    <xf numFmtId="167" fontId="0" fillId="2" borderId="4" xfId="1" applyNumberFormat="1" applyFont="1" applyFill="1" applyBorder="1" applyAlignment="1">
      <alignment horizontal="center" vertical="center" wrapText="1"/>
    </xf>
    <xf numFmtId="167" fontId="4" fillId="2" borderId="2" xfId="1" applyNumberFormat="1" applyFont="1" applyFill="1" applyBorder="1" applyAlignment="1">
      <alignment horizontal="left" vertical="center"/>
    </xf>
    <xf numFmtId="167" fontId="4" fillId="2" borderId="5" xfId="1" applyNumberFormat="1" applyFont="1" applyFill="1" applyBorder="1" applyAlignment="1">
      <alignment horizontal="left" vertical="center"/>
    </xf>
    <xf numFmtId="4" fontId="4" fillId="2" borderId="2" xfId="0" applyNumberFormat="1" applyFont="1" applyFill="1" applyBorder="1" applyAlignment="1">
      <alignment horizontal="center" vertical="center"/>
    </xf>
    <xf numFmtId="4" fontId="4" fillId="2" borderId="5" xfId="0" applyNumberFormat="1" applyFont="1" applyFill="1" applyBorder="1" applyAlignment="1">
      <alignment horizontal="center" vertical="center"/>
    </xf>
    <xf numFmtId="0" fontId="0" fillId="2" borderId="1" xfId="0" applyFill="1" applyBorder="1" applyAlignment="1">
      <alignment horizontal="center" vertical="center"/>
    </xf>
    <xf numFmtId="0" fontId="0" fillId="2" borderId="1" xfId="0" applyFont="1" applyFill="1" applyBorder="1" applyAlignment="1">
      <alignment horizontal="center" vertical="center" wrapText="1"/>
    </xf>
    <xf numFmtId="3" fontId="4" fillId="2" borderId="2" xfId="0" applyNumberFormat="1" applyFont="1" applyFill="1" applyBorder="1" applyAlignment="1">
      <alignment horizontal="center" vertical="center"/>
    </xf>
    <xf numFmtId="3" fontId="4" fillId="2" borderId="5" xfId="0" applyNumberFormat="1" applyFont="1" applyFill="1" applyBorder="1" applyAlignment="1">
      <alignment horizontal="center" vertical="center"/>
    </xf>
    <xf numFmtId="9" fontId="0" fillId="2" borderId="17" xfId="0" applyNumberFormat="1" applyFill="1" applyBorder="1" applyAlignment="1">
      <alignment horizontal="center" vertical="center"/>
    </xf>
    <xf numFmtId="9" fontId="0" fillId="2" borderId="4" xfId="0" applyNumberFormat="1" applyFill="1" applyBorder="1" applyAlignment="1">
      <alignment horizontal="center" vertical="center"/>
    </xf>
    <xf numFmtId="0" fontId="7" fillId="2" borderId="17"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4" xfId="0" applyFont="1" applyFill="1" applyBorder="1" applyAlignment="1">
      <alignment horizontal="center" vertical="center" wrapText="1"/>
    </xf>
    <xf numFmtId="167" fontId="4" fillId="2" borderId="2" xfId="1" applyNumberFormat="1" applyFont="1" applyFill="1" applyBorder="1" applyAlignment="1">
      <alignment horizontal="center" vertical="center"/>
    </xf>
    <xf numFmtId="167" fontId="4" fillId="2" borderId="5" xfId="1" applyNumberFormat="1" applyFont="1" applyFill="1" applyBorder="1" applyAlignment="1">
      <alignment horizontal="center" vertical="center"/>
    </xf>
    <xf numFmtId="0" fontId="7" fillId="2" borderId="17" xfId="0" applyFont="1" applyFill="1" applyBorder="1" applyAlignment="1">
      <alignment horizontal="center" vertical="center"/>
    </xf>
    <xf numFmtId="0" fontId="7" fillId="2" borderId="4"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4" xfId="0" applyFont="1" applyFill="1" applyBorder="1" applyAlignment="1">
      <alignment horizontal="center" vertical="center"/>
    </xf>
    <xf numFmtId="0" fontId="0" fillId="2" borderId="17" xfId="0" applyFill="1" applyBorder="1" applyAlignment="1">
      <alignment horizontal="center" vertical="center"/>
    </xf>
    <xf numFmtId="0" fontId="0" fillId="2" borderId="4" xfId="0" applyFill="1" applyBorder="1" applyAlignment="1">
      <alignment horizontal="center" vertical="center"/>
    </xf>
    <xf numFmtId="0" fontId="0" fillId="2" borderId="17" xfId="4" applyNumberFormat="1" applyFont="1" applyFill="1" applyBorder="1" applyAlignment="1">
      <alignment horizontal="center" vertical="center"/>
    </xf>
    <xf numFmtId="0" fontId="0" fillId="2" borderId="4" xfId="4" applyNumberFormat="1" applyFont="1" applyFill="1" applyBorder="1" applyAlignment="1">
      <alignment horizontal="center" vertical="center"/>
    </xf>
    <xf numFmtId="9" fontId="0" fillId="2" borderId="17" xfId="2" applyFont="1" applyFill="1" applyBorder="1" applyAlignment="1">
      <alignment horizontal="center" vertical="center"/>
    </xf>
    <xf numFmtId="9" fontId="0" fillId="2" borderId="4" xfId="2" applyFont="1" applyFill="1" applyBorder="1" applyAlignment="1">
      <alignment horizontal="center" vertical="center"/>
    </xf>
    <xf numFmtId="0" fontId="0" fillId="2" borderId="19" xfId="0" applyFill="1" applyBorder="1" applyAlignment="1">
      <alignment horizontal="center" vertical="center"/>
    </xf>
    <xf numFmtId="0" fontId="0" fillId="2" borderId="17"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4" xfId="0" applyFill="1" applyBorder="1" applyAlignment="1">
      <alignment horizontal="center" vertical="center" wrapText="1"/>
    </xf>
    <xf numFmtId="0" fontId="7" fillId="2" borderId="19" xfId="0" applyFont="1" applyFill="1" applyBorder="1" applyAlignment="1">
      <alignment horizontal="center" vertical="center"/>
    </xf>
    <xf numFmtId="0" fontId="8" fillId="2" borderId="17" xfId="0" applyFont="1" applyFill="1" applyBorder="1" applyAlignment="1">
      <alignment horizontal="justify" vertical="center" wrapText="1"/>
    </xf>
    <xf numFmtId="0" fontId="8" fillId="2" borderId="4" xfId="0" applyFont="1" applyFill="1" applyBorder="1" applyAlignment="1">
      <alignment horizontal="justify" vertical="center" wrapText="1"/>
    </xf>
    <xf numFmtId="167" fontId="4" fillId="2" borderId="1" xfId="1" applyNumberFormat="1" applyFont="1" applyFill="1" applyBorder="1" applyAlignment="1">
      <alignment horizontal="center" vertical="center"/>
    </xf>
    <xf numFmtId="3" fontId="4" fillId="2" borderId="1" xfId="0" applyNumberFormat="1" applyFont="1" applyFill="1" applyBorder="1" applyAlignment="1">
      <alignment horizontal="center" vertical="center"/>
    </xf>
    <xf numFmtId="9" fontId="4" fillId="2" borderId="1" xfId="0" applyNumberFormat="1" applyFont="1" applyFill="1" applyBorder="1" applyAlignment="1">
      <alignment horizontal="center" vertical="center"/>
    </xf>
    <xf numFmtId="0" fontId="14" fillId="2" borderId="17"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4" xfId="0" applyFont="1" applyFill="1" applyBorder="1" applyAlignment="1">
      <alignment horizontal="center" vertical="center" wrapText="1"/>
    </xf>
    <xf numFmtId="9" fontId="0" fillId="2" borderId="17" xfId="0" applyNumberFormat="1" applyFont="1" applyFill="1" applyBorder="1" applyAlignment="1">
      <alignment horizontal="center" vertical="center"/>
    </xf>
    <xf numFmtId="9" fontId="0" fillId="2" borderId="19" xfId="0" applyNumberFormat="1" applyFont="1" applyFill="1" applyBorder="1" applyAlignment="1">
      <alignment horizontal="center" vertical="center"/>
    </xf>
    <xf numFmtId="9" fontId="0" fillId="2" borderId="4" xfId="0" applyNumberFormat="1" applyFont="1" applyFill="1" applyBorder="1" applyAlignment="1">
      <alignment horizontal="center" vertical="center"/>
    </xf>
    <xf numFmtId="0" fontId="14" fillId="2" borderId="1" xfId="0" applyFont="1" applyFill="1" applyBorder="1" applyAlignment="1">
      <alignment horizontal="center" vertical="center" wrapText="1"/>
    </xf>
    <xf numFmtId="0" fontId="0" fillId="2" borderId="1" xfId="0" applyFont="1" applyFill="1" applyBorder="1" applyAlignment="1"/>
    <xf numFmtId="167" fontId="14" fillId="2" borderId="17" xfId="1" applyNumberFormat="1" applyFont="1" applyFill="1" applyBorder="1" applyAlignment="1">
      <alignment horizontal="center" vertical="center" wrapText="1"/>
    </xf>
    <xf numFmtId="167" fontId="0" fillId="2" borderId="19" xfId="1" applyNumberFormat="1" applyFont="1" applyFill="1" applyBorder="1" applyAlignment="1"/>
    <xf numFmtId="167" fontId="0" fillId="2" borderId="4" xfId="1" applyNumberFormat="1" applyFont="1" applyFill="1" applyBorder="1" applyAlignment="1"/>
    <xf numFmtId="0" fontId="11" fillId="2" borderId="1"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14" fillId="2" borderId="17"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4" xfId="0" applyFont="1" applyFill="1" applyBorder="1" applyAlignment="1">
      <alignment horizontal="center" vertical="center"/>
    </xf>
    <xf numFmtId="2" fontId="4" fillId="2" borderId="2" xfId="0" applyNumberFormat="1" applyFont="1" applyFill="1" applyBorder="1" applyAlignment="1">
      <alignment horizontal="center" vertical="center"/>
    </xf>
    <xf numFmtId="2" fontId="4" fillId="2" borderId="5" xfId="0" applyNumberFormat="1" applyFont="1" applyFill="1" applyBorder="1" applyAlignment="1">
      <alignment horizontal="center" vertical="center"/>
    </xf>
    <xf numFmtId="0" fontId="12" fillId="2" borderId="17"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17"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0" fillId="2" borderId="1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4" xfId="0" applyFont="1" applyFill="1" applyBorder="1" applyAlignment="1">
      <alignment horizontal="center" vertical="center"/>
    </xf>
    <xf numFmtId="0" fontId="12" fillId="2" borderId="1" xfId="0" applyFont="1" applyFill="1" applyBorder="1" applyAlignment="1">
      <alignment horizontal="center" vertical="center" wrapText="1"/>
    </xf>
    <xf numFmtId="167" fontId="0" fillId="2" borderId="17" xfId="1" applyNumberFormat="1" applyFont="1" applyFill="1" applyBorder="1" applyAlignment="1">
      <alignment vertical="center" wrapText="1"/>
    </xf>
    <xf numFmtId="167" fontId="0" fillId="2" borderId="19" xfId="1" applyNumberFormat="1" applyFont="1" applyFill="1" applyBorder="1" applyAlignment="1">
      <alignment vertical="center" wrapText="1"/>
    </xf>
    <xf numFmtId="167" fontId="0" fillId="2" borderId="4" xfId="1" applyNumberFormat="1" applyFont="1" applyFill="1" applyBorder="1" applyAlignment="1">
      <alignment vertical="center" wrapText="1"/>
    </xf>
    <xf numFmtId="0" fontId="18" fillId="2" borderId="1" xfId="0" applyFont="1" applyFill="1" applyBorder="1" applyAlignment="1">
      <alignment horizontal="center" vertical="center" wrapText="1"/>
    </xf>
    <xf numFmtId="167" fontId="14" fillId="2" borderId="1" xfId="1" applyNumberFormat="1" applyFont="1" applyFill="1" applyBorder="1" applyAlignment="1">
      <alignment horizontal="center" vertical="center" wrapText="1"/>
    </xf>
    <xf numFmtId="167" fontId="14" fillId="2" borderId="4" xfId="1" applyNumberFormat="1" applyFont="1" applyFill="1" applyBorder="1" applyAlignment="1">
      <alignment horizontal="center" vertical="center" wrapText="1"/>
    </xf>
    <xf numFmtId="167" fontId="14" fillId="2" borderId="19" xfId="1" applyNumberFormat="1" applyFont="1" applyFill="1" applyBorder="1" applyAlignment="1">
      <alignment horizontal="center" vertical="center" wrapText="1"/>
    </xf>
    <xf numFmtId="167" fontId="0" fillId="2" borderId="1" xfId="1" applyNumberFormat="1" applyFont="1" applyFill="1" applyBorder="1" applyAlignment="1">
      <alignment horizontal="center" vertical="center" wrapText="1"/>
    </xf>
    <xf numFmtId="0" fontId="0" fillId="2" borderId="1" xfId="0" applyFont="1" applyFill="1" applyBorder="1" applyAlignment="1">
      <alignment horizontal="center" vertical="center"/>
    </xf>
    <xf numFmtId="0" fontId="5" fillId="2" borderId="1" xfId="1" applyNumberFormat="1" applyFont="1" applyFill="1" applyBorder="1" applyAlignment="1">
      <alignment horizontal="center" vertical="center"/>
    </xf>
    <xf numFmtId="0" fontId="27" fillId="2" borderId="1" xfId="0" applyFont="1" applyFill="1" applyBorder="1" applyAlignment="1">
      <alignment horizontal="center" vertical="center" wrapText="1"/>
    </xf>
    <xf numFmtId="3" fontId="26" fillId="2" borderId="1" xfId="0" applyNumberFormat="1" applyFont="1" applyFill="1" applyBorder="1" applyAlignment="1">
      <alignment horizontal="center" vertical="center" wrapText="1"/>
    </xf>
    <xf numFmtId="3" fontId="26" fillId="2" borderId="1" xfId="0" applyNumberFormat="1" applyFont="1" applyFill="1" applyBorder="1" applyAlignment="1">
      <alignment horizontal="center" vertical="center"/>
    </xf>
    <xf numFmtId="0" fontId="29" fillId="2" borderId="1" xfId="0" applyFont="1" applyFill="1" applyBorder="1" applyAlignment="1">
      <alignment horizontal="center" vertical="top" wrapText="1"/>
    </xf>
    <xf numFmtId="0" fontId="27" fillId="2" borderId="12" xfId="0" applyFont="1" applyFill="1" applyBorder="1" applyAlignment="1">
      <alignment horizontal="center" vertical="center"/>
    </xf>
    <xf numFmtId="0" fontId="27" fillId="2" borderId="1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3" fontId="27" fillId="2" borderId="1" xfId="0" applyNumberFormat="1" applyFont="1" applyFill="1" applyBorder="1" applyAlignment="1">
      <alignment horizontal="center" vertical="center"/>
    </xf>
    <xf numFmtId="0" fontId="27" fillId="2" borderId="1" xfId="0" applyFont="1" applyFill="1" applyBorder="1" applyAlignment="1">
      <alignment horizontal="center" vertical="top" wrapText="1"/>
    </xf>
    <xf numFmtId="0" fontId="10" fillId="2" borderId="1"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34" fillId="5" borderId="23" xfId="0" applyFont="1" applyFill="1" applyBorder="1" applyAlignment="1">
      <alignment horizontal="center"/>
    </xf>
    <xf numFmtId="0" fontId="34" fillId="5" borderId="25" xfId="0" applyFont="1" applyFill="1" applyBorder="1" applyAlignment="1">
      <alignment horizontal="center"/>
    </xf>
    <xf numFmtId="0" fontId="11" fillId="0" borderId="20" xfId="0" applyFont="1" applyBorder="1" applyAlignment="1">
      <alignment horizontal="left" vertical="top" wrapText="1"/>
    </xf>
    <xf numFmtId="0" fontId="11" fillId="0" borderId="21" xfId="0" applyFont="1" applyBorder="1" applyAlignment="1">
      <alignment horizontal="left" vertical="top" wrapText="1"/>
    </xf>
    <xf numFmtId="0" fontId="11" fillId="0" borderId="22" xfId="0" applyFont="1" applyBorder="1" applyAlignment="1">
      <alignment horizontal="left" vertical="top" wrapText="1"/>
    </xf>
    <xf numFmtId="0" fontId="21" fillId="0" borderId="24" xfId="0" applyFont="1" applyBorder="1" applyAlignment="1">
      <alignment horizontal="center" vertical="center" wrapText="1"/>
    </xf>
    <xf numFmtId="0" fontId="21" fillId="0" borderId="25" xfId="0" applyFont="1" applyBorder="1" applyAlignment="1">
      <alignment horizontal="center" vertical="center"/>
    </xf>
    <xf numFmtId="0" fontId="21" fillId="0" borderId="5" xfId="0" applyFont="1" applyBorder="1" applyAlignment="1">
      <alignment horizontal="center" vertical="center" wrapText="1"/>
    </xf>
    <xf numFmtId="0" fontId="21" fillId="0" borderId="1" xfId="0" applyFont="1" applyBorder="1" applyAlignment="1">
      <alignment horizontal="center" vertical="center" wrapText="1"/>
    </xf>
    <xf numFmtId="3" fontId="21" fillId="2" borderId="1" xfId="0" applyNumberFormat="1" applyFont="1" applyFill="1" applyBorder="1" applyAlignment="1">
      <alignment horizontal="center"/>
    </xf>
    <xf numFmtId="0" fontId="21" fillId="2" borderId="1" xfId="0" applyFont="1" applyFill="1" applyBorder="1" applyAlignment="1">
      <alignment horizontal="center"/>
    </xf>
    <xf numFmtId="9" fontId="11" fillId="2" borderId="1" xfId="0" applyNumberFormat="1" applyFont="1" applyFill="1" applyBorder="1" applyAlignment="1">
      <alignment horizontal="center"/>
    </xf>
    <xf numFmtId="0" fontId="11" fillId="2" borderId="1" xfId="0" applyFont="1" applyFill="1" applyBorder="1" applyAlignment="1">
      <alignment horizontal="center"/>
    </xf>
  </cellXfs>
  <cellStyles count="7">
    <cellStyle name="Millares" xfId="4" builtinId="3"/>
    <cellStyle name="Millares 2" xfId="6" xr:uid="{00000000-0005-0000-0000-000031000000}"/>
    <cellStyle name="Moneda" xfId="1" builtinId="4"/>
    <cellStyle name="Moneda 2" xfId="3" xr:uid="{00000000-0005-0000-0000-000001000000}"/>
    <cellStyle name="Normal" xfId="0" builtinId="0"/>
    <cellStyle name="Normal 2" xfId="5" xr:uid="{E3FDDFBF-5098-4865-9332-4EAE034CDA7E}"/>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1050924</xdr:colOff>
      <xdr:row>0</xdr:row>
      <xdr:rowOff>31750</xdr:rowOff>
    </xdr:from>
    <xdr:to>
      <xdr:col>3</xdr:col>
      <xdr:colOff>1143000</xdr:colOff>
      <xdr:row>1</xdr:row>
      <xdr:rowOff>355740</xdr:rowOff>
    </xdr:to>
    <xdr:pic>
      <xdr:nvPicPr>
        <xdr:cNvPr id="2" name="Imagen 1">
          <a:extLst>
            <a:ext uri="{FF2B5EF4-FFF2-40B4-BE49-F238E27FC236}">
              <a16:creationId xmlns:a16="http://schemas.microsoft.com/office/drawing/2014/main" id="{54201041-E6EF-498E-81E4-6512F463EFF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84499" y="31750"/>
          <a:ext cx="2540001" cy="11717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1050924</xdr:colOff>
      <xdr:row>0</xdr:row>
      <xdr:rowOff>31750</xdr:rowOff>
    </xdr:from>
    <xdr:to>
      <xdr:col>3</xdr:col>
      <xdr:colOff>1143000</xdr:colOff>
      <xdr:row>1</xdr:row>
      <xdr:rowOff>355740</xdr:rowOff>
    </xdr:to>
    <xdr:pic>
      <xdr:nvPicPr>
        <xdr:cNvPr id="2" name="Imagen 1">
          <a:extLst>
            <a:ext uri="{FF2B5EF4-FFF2-40B4-BE49-F238E27FC236}">
              <a16:creationId xmlns:a16="http://schemas.microsoft.com/office/drawing/2014/main" id="{CB8FC16E-1570-4527-814E-23C71FF5F84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84499" y="31750"/>
          <a:ext cx="2540001" cy="117171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1050924</xdr:colOff>
      <xdr:row>0</xdr:row>
      <xdr:rowOff>31750</xdr:rowOff>
    </xdr:from>
    <xdr:to>
      <xdr:col>3</xdr:col>
      <xdr:colOff>1143000</xdr:colOff>
      <xdr:row>1</xdr:row>
      <xdr:rowOff>355740</xdr:rowOff>
    </xdr:to>
    <xdr:pic>
      <xdr:nvPicPr>
        <xdr:cNvPr id="2" name="Imagen 1">
          <a:extLst>
            <a:ext uri="{FF2B5EF4-FFF2-40B4-BE49-F238E27FC236}">
              <a16:creationId xmlns:a16="http://schemas.microsoft.com/office/drawing/2014/main" id="{75ED1C6F-AF4A-4A00-8C14-C2347C7A89C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84499" y="31750"/>
          <a:ext cx="2540001" cy="117171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1050924</xdr:colOff>
      <xdr:row>0</xdr:row>
      <xdr:rowOff>31750</xdr:rowOff>
    </xdr:from>
    <xdr:to>
      <xdr:col>3</xdr:col>
      <xdr:colOff>1143000</xdr:colOff>
      <xdr:row>1</xdr:row>
      <xdr:rowOff>355740</xdr:rowOff>
    </xdr:to>
    <xdr:pic>
      <xdr:nvPicPr>
        <xdr:cNvPr id="2" name="Imagen 1">
          <a:extLst>
            <a:ext uri="{FF2B5EF4-FFF2-40B4-BE49-F238E27FC236}">
              <a16:creationId xmlns:a16="http://schemas.microsoft.com/office/drawing/2014/main" id="{301FD17D-2A61-41CF-A083-19662FA433B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84499" y="31750"/>
          <a:ext cx="2540001" cy="117171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1050924</xdr:colOff>
      <xdr:row>0</xdr:row>
      <xdr:rowOff>31750</xdr:rowOff>
    </xdr:from>
    <xdr:to>
      <xdr:col>3</xdr:col>
      <xdr:colOff>1143000</xdr:colOff>
      <xdr:row>1</xdr:row>
      <xdr:rowOff>355740</xdr:rowOff>
    </xdr:to>
    <xdr:pic>
      <xdr:nvPicPr>
        <xdr:cNvPr id="2" name="Imagen 1">
          <a:extLst>
            <a:ext uri="{FF2B5EF4-FFF2-40B4-BE49-F238E27FC236}">
              <a16:creationId xmlns:a16="http://schemas.microsoft.com/office/drawing/2014/main" id="{D06A25BE-06A5-4F0C-A887-B624BC28E5B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84499" y="31750"/>
          <a:ext cx="2540001" cy="117171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1050924</xdr:colOff>
      <xdr:row>0</xdr:row>
      <xdr:rowOff>31750</xdr:rowOff>
    </xdr:from>
    <xdr:to>
      <xdr:col>3</xdr:col>
      <xdr:colOff>1143000</xdr:colOff>
      <xdr:row>1</xdr:row>
      <xdr:rowOff>355740</xdr:rowOff>
    </xdr:to>
    <xdr:pic>
      <xdr:nvPicPr>
        <xdr:cNvPr id="2" name="Imagen 1">
          <a:extLst>
            <a:ext uri="{FF2B5EF4-FFF2-40B4-BE49-F238E27FC236}">
              <a16:creationId xmlns:a16="http://schemas.microsoft.com/office/drawing/2014/main" id="{BD0D8D98-8840-4B64-90A7-56E91E3DB47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84499" y="31750"/>
          <a:ext cx="2540001" cy="117171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1050924</xdr:colOff>
      <xdr:row>0</xdr:row>
      <xdr:rowOff>31750</xdr:rowOff>
    </xdr:from>
    <xdr:to>
      <xdr:col>3</xdr:col>
      <xdr:colOff>1143000</xdr:colOff>
      <xdr:row>1</xdr:row>
      <xdr:rowOff>355740</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87674" y="31750"/>
          <a:ext cx="2536826" cy="100661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19050</xdr:rowOff>
    </xdr:from>
    <xdr:to>
      <xdr:col>1</xdr:col>
      <xdr:colOff>495299</xdr:colOff>
      <xdr:row>1</xdr:row>
      <xdr:rowOff>445087</xdr:rowOff>
    </xdr:to>
    <xdr:pic>
      <xdr:nvPicPr>
        <xdr:cNvPr id="2" name="Imagen 1">
          <a:extLst>
            <a:ext uri="{FF2B5EF4-FFF2-40B4-BE49-F238E27FC236}">
              <a16:creationId xmlns:a16="http://schemas.microsoft.com/office/drawing/2014/main" id="{8C27BC66-F1AE-4C3C-B041-A30C4986151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0" y="19050"/>
          <a:ext cx="495299" cy="511762"/>
        </a:xfrm>
        <a:prstGeom prst="rect">
          <a:avLst/>
        </a:prstGeom>
        <a:noFill/>
      </xdr:spPr>
    </xdr:pic>
    <xdr:clientData/>
  </xdr:twoCellAnchor>
  <xdr:twoCellAnchor>
    <xdr:from>
      <xdr:col>0</xdr:col>
      <xdr:colOff>756780</xdr:colOff>
      <xdr:row>0</xdr:row>
      <xdr:rowOff>19050</xdr:rowOff>
    </xdr:from>
    <xdr:to>
      <xdr:col>2</xdr:col>
      <xdr:colOff>574109</xdr:colOff>
      <xdr:row>1</xdr:row>
      <xdr:rowOff>861165</xdr:rowOff>
    </xdr:to>
    <xdr:pic>
      <xdr:nvPicPr>
        <xdr:cNvPr id="3" name="Imagen 2">
          <a:extLst>
            <a:ext uri="{FF2B5EF4-FFF2-40B4-BE49-F238E27FC236}">
              <a16:creationId xmlns:a16="http://schemas.microsoft.com/office/drawing/2014/main" id="{E2E184B6-B3CD-4DC1-BAB5-BCD4C860FB0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56780" y="19050"/>
          <a:ext cx="2113767" cy="1103074"/>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76200</xdr:colOff>
      <xdr:row>1</xdr:row>
      <xdr:rowOff>209550</xdr:rowOff>
    </xdr:from>
    <xdr:to>
      <xdr:col>0</xdr:col>
      <xdr:colOff>2711590</xdr:colOff>
      <xdr:row>1</xdr:row>
      <xdr:rowOff>828674</xdr:rowOff>
    </xdr:to>
    <xdr:pic>
      <xdr:nvPicPr>
        <xdr:cNvPr id="2" name="Imagen 1">
          <a:extLst>
            <a:ext uri="{FF2B5EF4-FFF2-40B4-BE49-F238E27FC236}">
              <a16:creationId xmlns:a16="http://schemas.microsoft.com/office/drawing/2014/main" id="{F4A7EAC6-C846-4D9A-A026-DDC391A29FC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409575"/>
          <a:ext cx="2635390" cy="619124"/>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62FFF-D2B6-4C23-89F4-0C8E9183A2C5}">
  <dimension ref="A1:U81"/>
  <sheetViews>
    <sheetView zoomScale="60" zoomScaleNormal="60" workbookViewId="0">
      <selection activeCell="I8" sqref="I8"/>
    </sheetView>
  </sheetViews>
  <sheetFormatPr baseColWidth="10" defaultColWidth="11.42578125" defaultRowHeight="15" x14ac:dyDescent="0.25"/>
  <cols>
    <col min="1" max="1" width="11.42578125" style="110"/>
    <col min="2" max="2" width="17.5703125" style="110" customWidth="1"/>
    <col min="3" max="3" width="58.140625" style="110" customWidth="1"/>
    <col min="4" max="4" width="32.28515625" style="110" customWidth="1"/>
    <col min="5" max="5" width="20.140625" style="110" customWidth="1"/>
    <col min="6" max="6" width="46.85546875" style="110" customWidth="1"/>
    <col min="7" max="7" width="44.140625" style="110" customWidth="1"/>
    <col min="8" max="8" width="65.140625" style="123" customWidth="1"/>
    <col min="9" max="9" width="45.85546875" style="110" customWidth="1"/>
    <col min="10" max="10" width="27.5703125" style="110" customWidth="1"/>
    <col min="11" max="11" width="22.85546875" style="110" customWidth="1"/>
    <col min="12" max="12" width="20.140625" style="110" customWidth="1"/>
    <col min="13" max="13" width="21.42578125" style="110" customWidth="1"/>
    <col min="14" max="14" width="16.28515625" style="110" customWidth="1"/>
    <col min="15" max="15" width="22.5703125" style="110" customWidth="1"/>
    <col min="16" max="16" width="24.5703125" style="110" customWidth="1"/>
    <col min="17" max="17" width="16" style="110" customWidth="1"/>
    <col min="18" max="18" width="17.85546875" style="110" customWidth="1"/>
    <col min="19" max="19" width="15.42578125" style="110" customWidth="1"/>
    <col min="20" max="20" width="15.42578125" style="124" customWidth="1"/>
    <col min="21" max="21" width="48.85546875" style="110" customWidth="1"/>
    <col min="22" max="16384" width="11.42578125" style="110"/>
  </cols>
  <sheetData>
    <row r="1" spans="1:21" ht="66.75" customHeight="1" x14ac:dyDescent="0.25">
      <c r="A1" s="234"/>
      <c r="B1" s="235"/>
      <c r="C1" s="235"/>
      <c r="D1" s="235"/>
      <c r="E1" s="235"/>
      <c r="F1" s="236"/>
      <c r="G1" s="240" t="s">
        <v>24</v>
      </c>
      <c r="H1" s="240"/>
      <c r="I1" s="240"/>
      <c r="J1" s="240"/>
      <c r="K1" s="240"/>
      <c r="L1" s="240"/>
      <c r="M1" s="240"/>
      <c r="N1" s="240"/>
      <c r="O1" s="240"/>
      <c r="P1" s="240"/>
      <c r="Q1" s="240"/>
      <c r="R1" s="240"/>
      <c r="S1" s="240"/>
      <c r="T1" s="240"/>
      <c r="U1" s="240"/>
    </row>
    <row r="2" spans="1:21" ht="37.5" customHeight="1" x14ac:dyDescent="0.25">
      <c r="A2" s="237"/>
      <c r="B2" s="238"/>
      <c r="C2" s="238"/>
      <c r="D2" s="238"/>
      <c r="E2" s="238"/>
      <c r="F2" s="239"/>
      <c r="G2" s="241" t="s">
        <v>31</v>
      </c>
      <c r="H2" s="242"/>
      <c r="I2" s="242"/>
      <c r="J2" s="242"/>
      <c r="K2" s="243"/>
      <c r="L2" s="241" t="s">
        <v>32</v>
      </c>
      <c r="M2" s="242"/>
      <c r="N2" s="242"/>
      <c r="O2" s="242"/>
      <c r="P2" s="242"/>
      <c r="Q2" s="242" t="s">
        <v>33</v>
      </c>
      <c r="R2" s="242"/>
      <c r="S2" s="242"/>
      <c r="T2" s="242"/>
      <c r="U2" s="242"/>
    </row>
    <row r="3" spans="1:21" ht="15.75" customHeight="1" x14ac:dyDescent="0.25">
      <c r="A3" s="244" t="s">
        <v>358</v>
      </c>
      <c r="B3" s="244"/>
      <c r="C3" s="244"/>
      <c r="D3" s="244"/>
      <c r="E3" s="244"/>
      <c r="F3" s="244"/>
      <c r="G3" s="244"/>
      <c r="H3" s="244"/>
      <c r="I3" s="244"/>
      <c r="J3" s="244"/>
      <c r="K3" s="244"/>
      <c r="L3" s="244"/>
      <c r="M3" s="244"/>
      <c r="N3" s="244"/>
      <c r="O3" s="244"/>
      <c r="P3" s="244"/>
      <c r="Q3" s="244"/>
      <c r="R3" s="244"/>
      <c r="S3" s="244"/>
      <c r="T3" s="244"/>
      <c r="U3" s="244"/>
    </row>
    <row r="4" spans="1:21" ht="15.75" customHeight="1" x14ac:dyDescent="0.25">
      <c r="A4" s="244"/>
      <c r="B4" s="244"/>
      <c r="C4" s="244"/>
      <c r="D4" s="244"/>
      <c r="E4" s="244"/>
      <c r="F4" s="244"/>
      <c r="G4" s="244"/>
      <c r="H4" s="244"/>
      <c r="I4" s="244"/>
      <c r="J4" s="244"/>
      <c r="K4" s="244"/>
      <c r="L4" s="244"/>
      <c r="M4" s="244"/>
      <c r="N4" s="244"/>
      <c r="O4" s="244"/>
      <c r="P4" s="244"/>
      <c r="Q4" s="244"/>
      <c r="R4" s="244"/>
      <c r="S4" s="244"/>
      <c r="T4" s="244"/>
      <c r="U4" s="244"/>
    </row>
    <row r="5" spans="1:21" ht="15.75" customHeight="1" x14ac:dyDescent="0.25">
      <c r="A5" s="244"/>
      <c r="B5" s="244"/>
      <c r="C5" s="244"/>
      <c r="D5" s="244"/>
      <c r="E5" s="244"/>
      <c r="F5" s="244"/>
      <c r="G5" s="244"/>
      <c r="H5" s="244"/>
      <c r="I5" s="244"/>
      <c r="J5" s="244"/>
      <c r="K5" s="244"/>
      <c r="L5" s="244"/>
      <c r="M5" s="244"/>
      <c r="N5" s="244"/>
      <c r="O5" s="244"/>
      <c r="P5" s="244"/>
      <c r="Q5" s="244"/>
      <c r="R5" s="244"/>
      <c r="S5" s="244"/>
      <c r="T5" s="244"/>
      <c r="U5" s="244"/>
    </row>
    <row r="6" spans="1:21" ht="25.5" customHeight="1" x14ac:dyDescent="0.25">
      <c r="A6" s="245" t="s">
        <v>17</v>
      </c>
      <c r="B6" s="245"/>
      <c r="C6" s="245"/>
      <c r="D6" s="245"/>
      <c r="E6" s="245"/>
      <c r="F6" s="245"/>
      <c r="G6" s="245"/>
      <c r="H6" s="245"/>
      <c r="I6" s="245"/>
      <c r="J6" s="245"/>
      <c r="K6" s="245"/>
      <c r="L6" s="245"/>
      <c r="M6" s="245"/>
      <c r="N6" s="245"/>
      <c r="O6" s="245"/>
      <c r="P6" s="245"/>
      <c r="Q6" s="245" t="s">
        <v>18</v>
      </c>
      <c r="R6" s="245"/>
      <c r="S6" s="245"/>
      <c r="T6" s="245"/>
      <c r="U6" s="245"/>
    </row>
    <row r="7" spans="1:21" ht="113.25" customHeight="1" x14ac:dyDescent="0.25">
      <c r="A7" s="111" t="s">
        <v>0</v>
      </c>
      <c r="B7" s="111" t="s">
        <v>1</v>
      </c>
      <c r="C7" s="111" t="s">
        <v>30</v>
      </c>
      <c r="D7" s="111" t="s">
        <v>2</v>
      </c>
      <c r="E7" s="111" t="s">
        <v>115</v>
      </c>
      <c r="F7" s="111" t="s">
        <v>114</v>
      </c>
      <c r="G7" s="111" t="s">
        <v>3</v>
      </c>
      <c r="H7" s="112" t="s">
        <v>5</v>
      </c>
      <c r="I7" s="111" t="s">
        <v>4</v>
      </c>
      <c r="J7" s="111" t="s">
        <v>29</v>
      </c>
      <c r="K7" s="113" t="s">
        <v>8</v>
      </c>
      <c r="L7" s="111" t="s">
        <v>7</v>
      </c>
      <c r="M7" s="111" t="s">
        <v>10</v>
      </c>
      <c r="N7" s="111" t="s">
        <v>9</v>
      </c>
      <c r="O7" s="114" t="s">
        <v>6</v>
      </c>
      <c r="P7" s="114" t="s">
        <v>11</v>
      </c>
      <c r="Q7" s="3" t="s">
        <v>13</v>
      </c>
      <c r="R7" s="3" t="s">
        <v>12</v>
      </c>
      <c r="S7" s="3" t="s">
        <v>14</v>
      </c>
      <c r="T7" s="3" t="s">
        <v>15</v>
      </c>
      <c r="U7" s="111" t="s">
        <v>16</v>
      </c>
    </row>
    <row r="8" spans="1:21" s="119" customFormat="1" ht="198" customHeight="1" x14ac:dyDescent="0.25">
      <c r="A8" s="125">
        <v>1</v>
      </c>
      <c r="B8" s="115">
        <v>2021002130</v>
      </c>
      <c r="C8" s="122" t="s">
        <v>34</v>
      </c>
      <c r="D8" s="115">
        <v>200354</v>
      </c>
      <c r="E8" s="115" t="s">
        <v>35</v>
      </c>
      <c r="F8" s="115" t="s">
        <v>36</v>
      </c>
      <c r="G8" s="115" t="s">
        <v>37</v>
      </c>
      <c r="H8" s="126" t="s">
        <v>38</v>
      </c>
      <c r="I8" s="127" t="s">
        <v>39</v>
      </c>
      <c r="J8" s="128">
        <v>278828440</v>
      </c>
      <c r="K8" s="128">
        <v>278828440</v>
      </c>
      <c r="L8" s="129">
        <v>6</v>
      </c>
      <c r="M8" s="115">
        <v>6</v>
      </c>
      <c r="N8" s="115">
        <v>6</v>
      </c>
      <c r="O8" s="115" t="s">
        <v>40</v>
      </c>
      <c r="P8" s="115" t="s">
        <v>41</v>
      </c>
      <c r="Q8" s="116"/>
      <c r="R8" s="116"/>
      <c r="S8" s="130"/>
      <c r="T8" s="131">
        <f>Q8/L8</f>
        <v>0</v>
      </c>
      <c r="U8" s="118">
        <f t="shared" ref="U8:U13" si="0">S8/N8</f>
        <v>0</v>
      </c>
    </row>
    <row r="9" spans="1:21" s="119" customFormat="1" ht="74.25" customHeight="1" x14ac:dyDescent="0.25">
      <c r="A9" s="233">
        <v>2</v>
      </c>
      <c r="B9" s="225">
        <v>2021002129</v>
      </c>
      <c r="C9" s="225" t="s">
        <v>42</v>
      </c>
      <c r="D9" s="225">
        <v>200356</v>
      </c>
      <c r="E9" s="225" t="s">
        <v>35</v>
      </c>
      <c r="F9" s="225" t="s">
        <v>43</v>
      </c>
      <c r="G9" s="225" t="s">
        <v>44</v>
      </c>
      <c r="H9" s="227" t="s">
        <v>45</v>
      </c>
      <c r="I9" s="115" t="s">
        <v>46</v>
      </c>
      <c r="J9" s="226">
        <v>534307400</v>
      </c>
      <c r="K9" s="226">
        <v>534307400</v>
      </c>
      <c r="L9" s="116">
        <v>9</v>
      </c>
      <c r="M9" s="116">
        <v>10</v>
      </c>
      <c r="N9" s="116">
        <v>10</v>
      </c>
      <c r="O9" s="132" t="s">
        <v>47</v>
      </c>
      <c r="P9" s="115" t="s">
        <v>41</v>
      </c>
      <c r="Q9" s="116"/>
      <c r="R9" s="116"/>
      <c r="S9" s="116"/>
      <c r="T9" s="131">
        <f>Q9/L9</f>
        <v>0</v>
      </c>
      <c r="U9" s="118">
        <f t="shared" si="0"/>
        <v>0</v>
      </c>
    </row>
    <row r="10" spans="1:21" s="119" customFormat="1" ht="74.25" customHeight="1" x14ac:dyDescent="0.25">
      <c r="A10" s="233"/>
      <c r="B10" s="225"/>
      <c r="C10" s="225"/>
      <c r="D10" s="225"/>
      <c r="E10" s="225"/>
      <c r="F10" s="225"/>
      <c r="G10" s="225"/>
      <c r="H10" s="227"/>
      <c r="I10" s="115" t="s">
        <v>48</v>
      </c>
      <c r="J10" s="226"/>
      <c r="K10" s="226"/>
      <c r="L10" s="116">
        <v>3</v>
      </c>
      <c r="M10" s="116">
        <v>3</v>
      </c>
      <c r="N10" s="116">
        <v>3</v>
      </c>
      <c r="O10" s="132" t="s">
        <v>47</v>
      </c>
      <c r="P10" s="115" t="s">
        <v>41</v>
      </c>
      <c r="Q10" s="116"/>
      <c r="R10" s="116"/>
      <c r="S10" s="116"/>
      <c r="T10" s="131">
        <f t="shared" ref="T10:T12" si="1">Q10/L10</f>
        <v>0</v>
      </c>
      <c r="U10" s="118">
        <f t="shared" si="0"/>
        <v>0</v>
      </c>
    </row>
    <row r="11" spans="1:21" s="119" customFormat="1" ht="217.5" customHeight="1" x14ac:dyDescent="0.25">
      <c r="A11" s="233"/>
      <c r="B11" s="225"/>
      <c r="C11" s="225"/>
      <c r="D11" s="225"/>
      <c r="E11" s="225"/>
      <c r="F11" s="225"/>
      <c r="G11" s="225"/>
      <c r="H11" s="227"/>
      <c r="I11" s="115" t="s">
        <v>49</v>
      </c>
      <c r="J11" s="226"/>
      <c r="K11" s="226"/>
      <c r="L11" s="116">
        <v>3</v>
      </c>
      <c r="M11" s="116">
        <v>5</v>
      </c>
      <c r="N11" s="116">
        <v>5</v>
      </c>
      <c r="O11" s="132" t="s">
        <v>47</v>
      </c>
      <c r="P11" s="115" t="s">
        <v>41</v>
      </c>
      <c r="Q11" s="116"/>
      <c r="R11" s="116"/>
      <c r="S11" s="116"/>
      <c r="T11" s="131">
        <v>1</v>
      </c>
      <c r="U11" s="118">
        <f t="shared" si="0"/>
        <v>0</v>
      </c>
    </row>
    <row r="12" spans="1:21" s="119" customFormat="1" ht="74.25" customHeight="1" x14ac:dyDescent="0.25">
      <c r="A12" s="233">
        <v>3</v>
      </c>
      <c r="B12" s="225">
        <v>2021002130</v>
      </c>
      <c r="C12" s="225" t="s">
        <v>34</v>
      </c>
      <c r="D12" s="225">
        <v>200354</v>
      </c>
      <c r="E12" s="225" t="s">
        <v>35</v>
      </c>
      <c r="F12" s="225" t="s">
        <v>43</v>
      </c>
      <c r="G12" s="225" t="s">
        <v>50</v>
      </c>
      <c r="H12" s="227" t="s">
        <v>51</v>
      </c>
      <c r="I12" s="115" t="s">
        <v>52</v>
      </c>
      <c r="J12" s="226">
        <v>296475954</v>
      </c>
      <c r="K12" s="226">
        <v>296475954</v>
      </c>
      <c r="L12" s="116">
        <v>4</v>
      </c>
      <c r="M12" s="116">
        <v>4</v>
      </c>
      <c r="N12" s="116">
        <v>4</v>
      </c>
      <c r="O12" s="116" t="s">
        <v>53</v>
      </c>
      <c r="P12" s="115" t="s">
        <v>54</v>
      </c>
      <c r="Q12" s="117"/>
      <c r="R12" s="116"/>
      <c r="S12" s="116"/>
      <c r="T12" s="131">
        <f t="shared" si="1"/>
        <v>0</v>
      </c>
      <c r="U12" s="133">
        <f t="shared" si="0"/>
        <v>0</v>
      </c>
    </row>
    <row r="13" spans="1:21" s="119" customFormat="1" ht="74.25" customHeight="1" x14ac:dyDescent="0.25">
      <c r="A13" s="233"/>
      <c r="B13" s="225"/>
      <c r="C13" s="225"/>
      <c r="D13" s="225"/>
      <c r="E13" s="225"/>
      <c r="F13" s="225"/>
      <c r="G13" s="225"/>
      <c r="H13" s="227"/>
      <c r="I13" s="225" t="s">
        <v>55</v>
      </c>
      <c r="J13" s="226"/>
      <c r="K13" s="226"/>
      <c r="L13" s="224">
        <v>6</v>
      </c>
      <c r="M13" s="224">
        <v>2</v>
      </c>
      <c r="N13" s="224">
        <v>8</v>
      </c>
      <c r="O13" s="224" t="s">
        <v>53</v>
      </c>
      <c r="P13" s="225" t="s">
        <v>54</v>
      </c>
      <c r="Q13" s="232"/>
      <c r="R13" s="224"/>
      <c r="S13" s="224"/>
      <c r="T13" s="228">
        <v>1</v>
      </c>
      <c r="U13" s="229">
        <f t="shared" si="0"/>
        <v>0</v>
      </c>
    </row>
    <row r="14" spans="1:21" s="119" customFormat="1" ht="74.25" customHeight="1" x14ac:dyDescent="0.25">
      <c r="A14" s="233"/>
      <c r="B14" s="225"/>
      <c r="C14" s="225"/>
      <c r="D14" s="225"/>
      <c r="E14" s="225"/>
      <c r="F14" s="225"/>
      <c r="G14" s="225"/>
      <c r="H14" s="227"/>
      <c r="I14" s="225"/>
      <c r="J14" s="226"/>
      <c r="K14" s="226"/>
      <c r="L14" s="224"/>
      <c r="M14" s="224"/>
      <c r="N14" s="224"/>
      <c r="O14" s="224"/>
      <c r="P14" s="225"/>
      <c r="Q14" s="232"/>
      <c r="R14" s="224"/>
      <c r="S14" s="224"/>
      <c r="T14" s="228"/>
      <c r="U14" s="230"/>
    </row>
    <row r="15" spans="1:21" s="119" customFormat="1" ht="74.25" customHeight="1" x14ac:dyDescent="0.25">
      <c r="A15" s="233"/>
      <c r="B15" s="225"/>
      <c r="C15" s="225"/>
      <c r="D15" s="225"/>
      <c r="E15" s="225"/>
      <c r="F15" s="225"/>
      <c r="G15" s="225"/>
      <c r="H15" s="227"/>
      <c r="I15" s="115" t="s">
        <v>56</v>
      </c>
      <c r="J15" s="226"/>
      <c r="K15" s="226"/>
      <c r="L15" s="116">
        <v>1</v>
      </c>
      <c r="M15" s="116">
        <v>1</v>
      </c>
      <c r="N15" s="116">
        <v>1</v>
      </c>
      <c r="O15" s="116" t="s">
        <v>53</v>
      </c>
      <c r="P15" s="115" t="s">
        <v>54</v>
      </c>
      <c r="Q15" s="117"/>
      <c r="R15" s="116"/>
      <c r="S15" s="116"/>
      <c r="T15" s="131">
        <f>Q15/L15</f>
        <v>0</v>
      </c>
      <c r="U15" s="230"/>
    </row>
    <row r="16" spans="1:21" s="119" customFormat="1" ht="91.5" customHeight="1" x14ac:dyDescent="0.25">
      <c r="A16" s="233"/>
      <c r="B16" s="225"/>
      <c r="C16" s="225"/>
      <c r="D16" s="225"/>
      <c r="E16" s="225"/>
      <c r="F16" s="225"/>
      <c r="G16" s="225"/>
      <c r="H16" s="227"/>
      <c r="I16" s="115" t="s">
        <v>57</v>
      </c>
      <c r="J16" s="226"/>
      <c r="K16" s="226"/>
      <c r="L16" s="116">
        <v>2</v>
      </c>
      <c r="M16" s="116">
        <v>1</v>
      </c>
      <c r="N16" s="116">
        <v>3</v>
      </c>
      <c r="O16" s="116" t="s">
        <v>53</v>
      </c>
      <c r="P16" s="115" t="s">
        <v>54</v>
      </c>
      <c r="Q16" s="117"/>
      <c r="R16" s="116"/>
      <c r="S16" s="116"/>
      <c r="T16" s="131">
        <f>Q16/L16</f>
        <v>0</v>
      </c>
      <c r="U16" s="230"/>
    </row>
    <row r="17" spans="1:21" s="119" customFormat="1" ht="54.75" customHeight="1" x14ac:dyDescent="0.25">
      <c r="A17" s="233"/>
      <c r="B17" s="225"/>
      <c r="C17" s="225"/>
      <c r="D17" s="225"/>
      <c r="E17" s="225"/>
      <c r="F17" s="225"/>
      <c r="G17" s="225"/>
      <c r="H17" s="227"/>
      <c r="I17" s="115" t="s">
        <v>58</v>
      </c>
      <c r="J17" s="226"/>
      <c r="K17" s="226"/>
      <c r="L17" s="116">
        <v>1</v>
      </c>
      <c r="M17" s="116">
        <v>1</v>
      </c>
      <c r="N17" s="116">
        <v>2</v>
      </c>
      <c r="O17" s="116" t="s">
        <v>53</v>
      </c>
      <c r="P17" s="115" t="s">
        <v>54</v>
      </c>
      <c r="Q17" s="117"/>
      <c r="R17" s="116"/>
      <c r="S17" s="116"/>
      <c r="T17" s="131">
        <f>Q17/L17</f>
        <v>0</v>
      </c>
      <c r="U17" s="231"/>
    </row>
    <row r="18" spans="1:21" s="119" customFormat="1" ht="173.1" customHeight="1" x14ac:dyDescent="0.25">
      <c r="A18" s="134">
        <v>4</v>
      </c>
      <c r="B18" s="116">
        <v>2021002129</v>
      </c>
      <c r="C18" s="115" t="s">
        <v>42</v>
      </c>
      <c r="D18" s="115">
        <v>200356</v>
      </c>
      <c r="E18" s="115" t="s">
        <v>35</v>
      </c>
      <c r="F18" s="115" t="s">
        <v>43</v>
      </c>
      <c r="G18" s="115" t="s">
        <v>59</v>
      </c>
      <c r="H18" s="126" t="s">
        <v>60</v>
      </c>
      <c r="I18" s="115" t="s">
        <v>61</v>
      </c>
      <c r="J18" s="128">
        <v>330334400</v>
      </c>
      <c r="K18" s="128">
        <v>330334400</v>
      </c>
      <c r="L18" s="135">
        <v>9</v>
      </c>
      <c r="M18" s="116">
        <v>0</v>
      </c>
      <c r="N18" s="116">
        <v>9</v>
      </c>
      <c r="O18" s="132" t="s">
        <v>62</v>
      </c>
      <c r="P18" s="115" t="s">
        <v>63</v>
      </c>
      <c r="Q18" s="135"/>
      <c r="R18" s="116"/>
      <c r="S18" s="116"/>
      <c r="T18" s="131">
        <v>1</v>
      </c>
      <c r="U18" s="136">
        <f>S17/N17</f>
        <v>0</v>
      </c>
    </row>
    <row r="19" spans="1:21" s="119" customFormat="1" ht="66.75" customHeight="1" x14ac:dyDescent="0.25">
      <c r="A19" s="223">
        <v>6</v>
      </c>
      <c r="B19" s="224">
        <v>2021002129</v>
      </c>
      <c r="C19" s="225" t="s">
        <v>42</v>
      </c>
      <c r="D19" s="225">
        <v>200356</v>
      </c>
      <c r="E19" s="225" t="s">
        <v>35</v>
      </c>
      <c r="F19" s="225" t="s">
        <v>43</v>
      </c>
      <c r="G19" s="225" t="s">
        <v>66</v>
      </c>
      <c r="H19" s="227" t="s">
        <v>67</v>
      </c>
      <c r="I19" s="115" t="s">
        <v>68</v>
      </c>
      <c r="J19" s="220">
        <v>768056408</v>
      </c>
      <c r="K19" s="220">
        <v>768056408</v>
      </c>
      <c r="L19" s="116">
        <v>1</v>
      </c>
      <c r="M19" s="116">
        <v>1</v>
      </c>
      <c r="N19" s="116">
        <v>1</v>
      </c>
      <c r="O19" s="115" t="s">
        <v>69</v>
      </c>
      <c r="P19" s="115" t="s">
        <v>70</v>
      </c>
      <c r="Q19" s="116"/>
      <c r="R19" s="116"/>
      <c r="S19" s="116"/>
      <c r="T19" s="131">
        <f t="shared" ref="T19:T33" si="2">Q19/L19</f>
        <v>0</v>
      </c>
      <c r="U19" s="118">
        <f t="shared" ref="U19:U49" si="3">S19/N19</f>
        <v>0</v>
      </c>
    </row>
    <row r="20" spans="1:21" s="119" customFormat="1" ht="47.25" x14ac:dyDescent="0.25">
      <c r="A20" s="223"/>
      <c r="B20" s="224"/>
      <c r="C20" s="225"/>
      <c r="D20" s="225"/>
      <c r="E20" s="225"/>
      <c r="F20" s="225"/>
      <c r="G20" s="225"/>
      <c r="H20" s="227"/>
      <c r="I20" s="115" t="s">
        <v>71</v>
      </c>
      <c r="J20" s="221"/>
      <c r="K20" s="221"/>
      <c r="L20" s="116">
        <v>1</v>
      </c>
      <c r="M20" s="116">
        <v>1</v>
      </c>
      <c r="N20" s="116">
        <v>1</v>
      </c>
      <c r="O20" s="115" t="s">
        <v>69</v>
      </c>
      <c r="P20" s="115" t="s">
        <v>70</v>
      </c>
      <c r="Q20" s="116"/>
      <c r="R20" s="116"/>
      <c r="S20" s="116"/>
      <c r="T20" s="131">
        <f t="shared" si="2"/>
        <v>0</v>
      </c>
      <c r="U20" s="118">
        <f t="shared" si="3"/>
        <v>0</v>
      </c>
    </row>
    <row r="21" spans="1:21" s="119" customFormat="1" ht="47.25" x14ac:dyDescent="0.25">
      <c r="A21" s="223"/>
      <c r="B21" s="224"/>
      <c r="C21" s="225"/>
      <c r="D21" s="225"/>
      <c r="E21" s="225"/>
      <c r="F21" s="225"/>
      <c r="G21" s="225"/>
      <c r="H21" s="227"/>
      <c r="I21" s="115" t="s">
        <v>72</v>
      </c>
      <c r="J21" s="221"/>
      <c r="K21" s="221"/>
      <c r="L21" s="116">
        <v>1</v>
      </c>
      <c r="M21" s="116">
        <v>1</v>
      </c>
      <c r="N21" s="116">
        <v>1</v>
      </c>
      <c r="O21" s="115" t="s">
        <v>69</v>
      </c>
      <c r="P21" s="115" t="s">
        <v>70</v>
      </c>
      <c r="Q21" s="116"/>
      <c r="R21" s="116"/>
      <c r="S21" s="116"/>
      <c r="T21" s="131">
        <f t="shared" si="2"/>
        <v>0</v>
      </c>
      <c r="U21" s="118">
        <f t="shared" si="3"/>
        <v>0</v>
      </c>
    </row>
    <row r="22" spans="1:21" s="119" customFormat="1" ht="47.25" x14ac:dyDescent="0.25">
      <c r="A22" s="223"/>
      <c r="B22" s="224"/>
      <c r="C22" s="225"/>
      <c r="D22" s="225"/>
      <c r="E22" s="225"/>
      <c r="F22" s="225"/>
      <c r="G22" s="225"/>
      <c r="H22" s="227"/>
      <c r="I22" s="115" t="s">
        <v>73</v>
      </c>
      <c r="J22" s="221"/>
      <c r="K22" s="221"/>
      <c r="L22" s="116">
        <v>1</v>
      </c>
      <c r="M22" s="116">
        <v>1</v>
      </c>
      <c r="N22" s="116">
        <v>1</v>
      </c>
      <c r="O22" s="115" t="s">
        <v>69</v>
      </c>
      <c r="P22" s="115" t="s">
        <v>70</v>
      </c>
      <c r="Q22" s="116"/>
      <c r="R22" s="116"/>
      <c r="S22" s="116"/>
      <c r="T22" s="131">
        <f t="shared" si="2"/>
        <v>0</v>
      </c>
      <c r="U22" s="118">
        <f t="shared" si="3"/>
        <v>0</v>
      </c>
    </row>
    <row r="23" spans="1:21" s="119" customFormat="1" ht="47.25" x14ac:dyDescent="0.25">
      <c r="A23" s="223"/>
      <c r="B23" s="224"/>
      <c r="C23" s="225"/>
      <c r="D23" s="225"/>
      <c r="E23" s="225"/>
      <c r="F23" s="225"/>
      <c r="G23" s="225"/>
      <c r="H23" s="227"/>
      <c r="I23" s="115" t="s">
        <v>74</v>
      </c>
      <c r="J23" s="221"/>
      <c r="K23" s="221"/>
      <c r="L23" s="116">
        <v>1</v>
      </c>
      <c r="M23" s="116">
        <v>1</v>
      </c>
      <c r="N23" s="116">
        <v>1</v>
      </c>
      <c r="O23" s="115" t="s">
        <v>69</v>
      </c>
      <c r="P23" s="115" t="s">
        <v>70</v>
      </c>
      <c r="Q23" s="116"/>
      <c r="R23" s="116"/>
      <c r="S23" s="116"/>
      <c r="T23" s="131">
        <f t="shared" si="2"/>
        <v>0</v>
      </c>
      <c r="U23" s="118">
        <f t="shared" si="3"/>
        <v>0</v>
      </c>
    </row>
    <row r="24" spans="1:21" s="119" customFormat="1" ht="47.25" x14ac:dyDescent="0.25">
      <c r="A24" s="223"/>
      <c r="B24" s="224"/>
      <c r="C24" s="225"/>
      <c r="D24" s="225"/>
      <c r="E24" s="225"/>
      <c r="F24" s="225"/>
      <c r="G24" s="225"/>
      <c r="H24" s="227"/>
      <c r="I24" s="115" t="s">
        <v>75</v>
      </c>
      <c r="J24" s="221"/>
      <c r="K24" s="221"/>
      <c r="L24" s="116">
        <v>1</v>
      </c>
      <c r="M24" s="116">
        <v>1</v>
      </c>
      <c r="N24" s="116">
        <v>1</v>
      </c>
      <c r="O24" s="115" t="s">
        <v>69</v>
      </c>
      <c r="P24" s="115" t="s">
        <v>70</v>
      </c>
      <c r="Q24" s="116"/>
      <c r="R24" s="116"/>
      <c r="S24" s="116"/>
      <c r="T24" s="131">
        <f t="shared" si="2"/>
        <v>0</v>
      </c>
      <c r="U24" s="118">
        <f t="shared" si="3"/>
        <v>0</v>
      </c>
    </row>
    <row r="25" spans="1:21" s="119" customFormat="1" ht="47.25" x14ac:dyDescent="0.25">
      <c r="A25" s="223"/>
      <c r="B25" s="224"/>
      <c r="C25" s="225"/>
      <c r="D25" s="225"/>
      <c r="E25" s="225"/>
      <c r="F25" s="225"/>
      <c r="G25" s="225"/>
      <c r="H25" s="227"/>
      <c r="I25" s="115" t="s">
        <v>76</v>
      </c>
      <c r="J25" s="221"/>
      <c r="K25" s="221"/>
      <c r="L25" s="116">
        <v>1</v>
      </c>
      <c r="M25" s="116">
        <v>1</v>
      </c>
      <c r="N25" s="116">
        <v>2</v>
      </c>
      <c r="O25" s="115" t="s">
        <v>69</v>
      </c>
      <c r="P25" s="115" t="s">
        <v>70</v>
      </c>
      <c r="Q25" s="116"/>
      <c r="R25" s="116"/>
      <c r="S25" s="116"/>
      <c r="T25" s="131">
        <f t="shared" si="2"/>
        <v>0</v>
      </c>
      <c r="U25" s="118">
        <f t="shared" si="3"/>
        <v>0</v>
      </c>
    </row>
    <row r="26" spans="1:21" s="119" customFormat="1" ht="47.25" x14ac:dyDescent="0.25">
      <c r="A26" s="223"/>
      <c r="B26" s="224"/>
      <c r="C26" s="225"/>
      <c r="D26" s="225"/>
      <c r="E26" s="225"/>
      <c r="F26" s="225"/>
      <c r="G26" s="225"/>
      <c r="H26" s="227"/>
      <c r="I26" s="115" t="s">
        <v>77</v>
      </c>
      <c r="J26" s="221"/>
      <c r="K26" s="221"/>
      <c r="L26" s="116">
        <v>1</v>
      </c>
      <c r="M26" s="116">
        <v>1</v>
      </c>
      <c r="N26" s="116">
        <v>1</v>
      </c>
      <c r="O26" s="115" t="s">
        <v>69</v>
      </c>
      <c r="P26" s="115" t="s">
        <v>70</v>
      </c>
      <c r="Q26" s="116"/>
      <c r="R26" s="116"/>
      <c r="S26" s="116"/>
      <c r="T26" s="131">
        <f t="shared" si="2"/>
        <v>0</v>
      </c>
      <c r="U26" s="118">
        <f t="shared" si="3"/>
        <v>0</v>
      </c>
    </row>
    <row r="27" spans="1:21" s="119" customFormat="1" ht="47.25" x14ac:dyDescent="0.25">
      <c r="A27" s="223"/>
      <c r="B27" s="224"/>
      <c r="C27" s="225"/>
      <c r="D27" s="225"/>
      <c r="E27" s="225"/>
      <c r="F27" s="225"/>
      <c r="G27" s="225"/>
      <c r="H27" s="227"/>
      <c r="I27" s="137" t="s">
        <v>78</v>
      </c>
      <c r="J27" s="222"/>
      <c r="K27" s="222"/>
      <c r="L27" s="116">
        <v>1</v>
      </c>
      <c r="M27" s="116">
        <v>1</v>
      </c>
      <c r="N27" s="116">
        <v>1</v>
      </c>
      <c r="O27" s="115" t="s">
        <v>69</v>
      </c>
      <c r="P27" s="115" t="s">
        <v>70</v>
      </c>
      <c r="Q27" s="116"/>
      <c r="R27" s="116"/>
      <c r="S27" s="116"/>
      <c r="T27" s="131">
        <f t="shared" si="2"/>
        <v>0</v>
      </c>
      <c r="U27" s="118">
        <f t="shared" si="3"/>
        <v>0</v>
      </c>
    </row>
    <row r="28" spans="1:21" s="119" customFormat="1" ht="47.25" customHeight="1" x14ac:dyDescent="0.25">
      <c r="A28" s="223">
        <v>7</v>
      </c>
      <c r="B28" s="224">
        <v>2021002129</v>
      </c>
      <c r="C28" s="225" t="s">
        <v>42</v>
      </c>
      <c r="D28" s="225">
        <v>200356</v>
      </c>
      <c r="E28" s="225" t="s">
        <v>35</v>
      </c>
      <c r="F28" s="225" t="s">
        <v>43</v>
      </c>
      <c r="G28" s="225" t="s">
        <v>66</v>
      </c>
      <c r="H28" s="227" t="s">
        <v>79</v>
      </c>
      <c r="I28" s="115" t="s">
        <v>78</v>
      </c>
      <c r="J28" s="226">
        <v>520097746</v>
      </c>
      <c r="K28" s="226">
        <v>520097746</v>
      </c>
      <c r="L28" s="129">
        <v>9</v>
      </c>
      <c r="M28" s="115">
        <v>9</v>
      </c>
      <c r="N28" s="115">
        <v>9</v>
      </c>
      <c r="O28" s="115" t="s">
        <v>80</v>
      </c>
      <c r="P28" s="115" t="s">
        <v>70</v>
      </c>
      <c r="Q28" s="117"/>
      <c r="R28" s="116"/>
      <c r="S28" s="116"/>
      <c r="T28" s="131">
        <f t="shared" si="2"/>
        <v>0</v>
      </c>
      <c r="U28" s="118">
        <f t="shared" si="3"/>
        <v>0</v>
      </c>
    </row>
    <row r="29" spans="1:21" s="119" customFormat="1" ht="78.75" customHeight="1" x14ac:dyDescent="0.25">
      <c r="A29" s="223"/>
      <c r="B29" s="224"/>
      <c r="C29" s="225"/>
      <c r="D29" s="225"/>
      <c r="E29" s="225"/>
      <c r="F29" s="225"/>
      <c r="G29" s="225"/>
      <c r="H29" s="227"/>
      <c r="I29" s="115" t="s">
        <v>81</v>
      </c>
      <c r="J29" s="226"/>
      <c r="K29" s="226"/>
      <c r="L29" s="129">
        <v>1</v>
      </c>
      <c r="M29" s="115">
        <v>1</v>
      </c>
      <c r="N29" s="115">
        <v>1</v>
      </c>
      <c r="O29" s="115" t="s">
        <v>80</v>
      </c>
      <c r="P29" s="115" t="s">
        <v>82</v>
      </c>
      <c r="Q29" s="117"/>
      <c r="R29" s="116"/>
      <c r="S29" s="116"/>
      <c r="T29" s="131">
        <f t="shared" si="2"/>
        <v>0</v>
      </c>
      <c r="U29" s="118">
        <f t="shared" si="3"/>
        <v>0</v>
      </c>
    </row>
    <row r="30" spans="1:21" s="119" customFormat="1" ht="78.75" customHeight="1" x14ac:dyDescent="0.25">
      <c r="A30" s="223"/>
      <c r="B30" s="224"/>
      <c r="C30" s="225"/>
      <c r="D30" s="225"/>
      <c r="E30" s="225"/>
      <c r="F30" s="225"/>
      <c r="G30" s="225"/>
      <c r="H30" s="227"/>
      <c r="I30" s="128" t="s">
        <v>83</v>
      </c>
      <c r="J30" s="226"/>
      <c r="K30" s="226"/>
      <c r="L30" s="129">
        <v>1</v>
      </c>
      <c r="M30" s="115">
        <v>1</v>
      </c>
      <c r="N30" s="115">
        <v>1</v>
      </c>
      <c r="O30" s="115" t="s">
        <v>80</v>
      </c>
      <c r="P30" s="115" t="s">
        <v>82</v>
      </c>
      <c r="Q30" s="117"/>
      <c r="R30" s="116"/>
      <c r="S30" s="116"/>
      <c r="T30" s="131">
        <f t="shared" si="2"/>
        <v>0</v>
      </c>
      <c r="U30" s="118">
        <f t="shared" si="3"/>
        <v>0</v>
      </c>
    </row>
    <row r="31" spans="1:21" s="119" customFormat="1" ht="63" customHeight="1" x14ac:dyDescent="0.25">
      <c r="A31" s="223"/>
      <c r="B31" s="224"/>
      <c r="C31" s="225"/>
      <c r="D31" s="225"/>
      <c r="E31" s="225"/>
      <c r="F31" s="225"/>
      <c r="G31" s="225"/>
      <c r="H31" s="227"/>
      <c r="I31" s="128" t="s">
        <v>84</v>
      </c>
      <c r="J31" s="226"/>
      <c r="K31" s="226"/>
      <c r="L31" s="129">
        <v>1</v>
      </c>
      <c r="M31" s="115">
        <v>1</v>
      </c>
      <c r="N31" s="115">
        <v>1</v>
      </c>
      <c r="O31" s="115" t="s">
        <v>80</v>
      </c>
      <c r="P31" s="115" t="s">
        <v>82</v>
      </c>
      <c r="Q31" s="117"/>
      <c r="R31" s="116"/>
      <c r="S31" s="116"/>
      <c r="T31" s="131">
        <f t="shared" si="2"/>
        <v>0</v>
      </c>
      <c r="U31" s="118">
        <f t="shared" si="3"/>
        <v>0</v>
      </c>
    </row>
    <row r="32" spans="1:21" s="119" customFormat="1" ht="31.5" x14ac:dyDescent="0.25">
      <c r="A32" s="223"/>
      <c r="B32" s="224"/>
      <c r="C32" s="225"/>
      <c r="D32" s="225"/>
      <c r="E32" s="225"/>
      <c r="F32" s="225"/>
      <c r="G32" s="225"/>
      <c r="H32" s="227"/>
      <c r="I32" s="128" t="s">
        <v>85</v>
      </c>
      <c r="J32" s="226"/>
      <c r="K32" s="226"/>
      <c r="L32" s="129">
        <v>1</v>
      </c>
      <c r="M32" s="115">
        <v>1</v>
      </c>
      <c r="N32" s="115">
        <v>1</v>
      </c>
      <c r="O32" s="115" t="s">
        <v>80</v>
      </c>
      <c r="P32" s="115" t="s">
        <v>82</v>
      </c>
      <c r="Q32" s="117"/>
      <c r="R32" s="116"/>
      <c r="S32" s="116"/>
      <c r="T32" s="131">
        <f t="shared" si="2"/>
        <v>0</v>
      </c>
      <c r="U32" s="118">
        <f t="shared" si="3"/>
        <v>0</v>
      </c>
    </row>
    <row r="33" spans="1:21" s="119" customFormat="1" ht="31.5" x14ac:dyDescent="0.25">
      <c r="A33" s="223"/>
      <c r="B33" s="224"/>
      <c r="C33" s="225"/>
      <c r="D33" s="225"/>
      <c r="E33" s="225"/>
      <c r="F33" s="225"/>
      <c r="G33" s="225"/>
      <c r="H33" s="227"/>
      <c r="I33" s="128" t="s">
        <v>86</v>
      </c>
      <c r="J33" s="226"/>
      <c r="K33" s="226"/>
      <c r="L33" s="129">
        <v>0</v>
      </c>
      <c r="M33" s="115">
        <v>0</v>
      </c>
      <c r="N33" s="115">
        <v>0</v>
      </c>
      <c r="O33" s="115" t="s">
        <v>80</v>
      </c>
      <c r="P33" s="115" t="s">
        <v>82</v>
      </c>
      <c r="Q33" s="117"/>
      <c r="R33" s="116"/>
      <c r="S33" s="116"/>
      <c r="T33" s="131" t="e">
        <f t="shared" si="2"/>
        <v>#DIV/0!</v>
      </c>
      <c r="U33" s="118" t="e">
        <f t="shared" si="3"/>
        <v>#DIV/0!</v>
      </c>
    </row>
    <row r="34" spans="1:21" s="119" customFormat="1" ht="31.5" x14ac:dyDescent="0.25">
      <c r="A34" s="223"/>
      <c r="B34" s="224"/>
      <c r="C34" s="225"/>
      <c r="D34" s="225"/>
      <c r="E34" s="225"/>
      <c r="F34" s="225"/>
      <c r="G34" s="225"/>
      <c r="H34" s="227"/>
      <c r="I34" s="115" t="s">
        <v>87</v>
      </c>
      <c r="J34" s="226"/>
      <c r="K34" s="226"/>
      <c r="L34" s="115">
        <v>1</v>
      </c>
      <c r="M34" s="116">
        <v>4</v>
      </c>
      <c r="N34" s="116">
        <v>5</v>
      </c>
      <c r="O34" s="115" t="s">
        <v>80</v>
      </c>
      <c r="P34" s="115" t="s">
        <v>70</v>
      </c>
      <c r="Q34" s="117"/>
      <c r="R34" s="116"/>
      <c r="S34" s="116"/>
      <c r="T34" s="132">
        <v>1</v>
      </c>
      <c r="U34" s="118">
        <f t="shared" si="3"/>
        <v>0</v>
      </c>
    </row>
    <row r="35" spans="1:21" s="119" customFormat="1" ht="47.25" customHeight="1" x14ac:dyDescent="0.25">
      <c r="A35" s="223">
        <v>8</v>
      </c>
      <c r="B35" s="224">
        <v>2021002129</v>
      </c>
      <c r="C35" s="225" t="s">
        <v>42</v>
      </c>
      <c r="D35" s="225">
        <v>200356</v>
      </c>
      <c r="E35" s="225" t="s">
        <v>35</v>
      </c>
      <c r="F35" s="225" t="s">
        <v>43</v>
      </c>
      <c r="G35" s="225" t="s">
        <v>66</v>
      </c>
      <c r="H35" s="227" t="s">
        <v>88</v>
      </c>
      <c r="I35" s="115" t="s">
        <v>90</v>
      </c>
      <c r="J35" s="226">
        <v>509556089</v>
      </c>
      <c r="K35" s="226">
        <v>509556089</v>
      </c>
      <c r="L35" s="116">
        <v>1</v>
      </c>
      <c r="M35" s="116">
        <v>1</v>
      </c>
      <c r="N35" s="116">
        <v>2</v>
      </c>
      <c r="O35" s="115" t="s">
        <v>89</v>
      </c>
      <c r="P35" s="115" t="s">
        <v>70</v>
      </c>
      <c r="Q35" s="117"/>
      <c r="R35" s="116"/>
      <c r="S35" s="116"/>
      <c r="T35" s="132">
        <f t="shared" ref="T35:T46" si="4">Q35/L35</f>
        <v>0</v>
      </c>
      <c r="U35" s="118">
        <f t="shared" si="3"/>
        <v>0</v>
      </c>
    </row>
    <row r="36" spans="1:21" s="119" customFormat="1" ht="63" customHeight="1" x14ac:dyDescent="0.25">
      <c r="A36" s="223"/>
      <c r="B36" s="224"/>
      <c r="C36" s="225"/>
      <c r="D36" s="225"/>
      <c r="E36" s="225"/>
      <c r="F36" s="225"/>
      <c r="G36" s="225"/>
      <c r="H36" s="227"/>
      <c r="I36" s="115" t="s">
        <v>91</v>
      </c>
      <c r="J36" s="226"/>
      <c r="K36" s="226"/>
      <c r="L36" s="116">
        <v>1</v>
      </c>
      <c r="M36" s="116">
        <v>1</v>
      </c>
      <c r="N36" s="116">
        <v>2</v>
      </c>
      <c r="O36" s="115" t="s">
        <v>89</v>
      </c>
      <c r="P36" s="115" t="s">
        <v>70</v>
      </c>
      <c r="Q36" s="117"/>
      <c r="R36" s="116"/>
      <c r="S36" s="116"/>
      <c r="T36" s="132">
        <f t="shared" si="4"/>
        <v>0</v>
      </c>
      <c r="U36" s="118">
        <f t="shared" si="3"/>
        <v>0</v>
      </c>
    </row>
    <row r="37" spans="1:21" s="119" customFormat="1" ht="78.75" customHeight="1" x14ac:dyDescent="0.25">
      <c r="A37" s="223"/>
      <c r="B37" s="224"/>
      <c r="C37" s="225"/>
      <c r="D37" s="225"/>
      <c r="E37" s="225"/>
      <c r="F37" s="225"/>
      <c r="G37" s="225"/>
      <c r="H37" s="227"/>
      <c r="I37" s="115" t="s">
        <v>92</v>
      </c>
      <c r="J37" s="226"/>
      <c r="K37" s="226"/>
      <c r="L37" s="116">
        <v>1</v>
      </c>
      <c r="M37" s="116">
        <v>1</v>
      </c>
      <c r="N37" s="116">
        <v>1</v>
      </c>
      <c r="O37" s="115" t="s">
        <v>89</v>
      </c>
      <c r="P37" s="115" t="s">
        <v>70</v>
      </c>
      <c r="Q37" s="117"/>
      <c r="R37" s="116"/>
      <c r="S37" s="116"/>
      <c r="T37" s="132">
        <f t="shared" si="4"/>
        <v>0</v>
      </c>
      <c r="U37" s="118">
        <f t="shared" si="3"/>
        <v>0</v>
      </c>
    </row>
    <row r="38" spans="1:21" s="119" customFormat="1" ht="31.5" x14ac:dyDescent="0.25">
      <c r="A38" s="223"/>
      <c r="B38" s="224"/>
      <c r="C38" s="225"/>
      <c r="D38" s="225"/>
      <c r="E38" s="225"/>
      <c r="F38" s="225"/>
      <c r="G38" s="225"/>
      <c r="H38" s="227"/>
      <c r="I38" s="115" t="s">
        <v>78</v>
      </c>
      <c r="J38" s="226"/>
      <c r="K38" s="226"/>
      <c r="L38" s="116">
        <v>11</v>
      </c>
      <c r="M38" s="116">
        <v>11</v>
      </c>
      <c r="N38" s="116">
        <v>11</v>
      </c>
      <c r="O38" s="115" t="s">
        <v>89</v>
      </c>
      <c r="P38" s="115" t="s">
        <v>70</v>
      </c>
      <c r="Q38" s="117"/>
      <c r="R38" s="116"/>
      <c r="S38" s="116"/>
      <c r="T38" s="132">
        <f t="shared" si="4"/>
        <v>0</v>
      </c>
      <c r="U38" s="118">
        <f t="shared" si="3"/>
        <v>0</v>
      </c>
    </row>
    <row r="39" spans="1:21" s="119" customFormat="1" ht="31.5" x14ac:dyDescent="0.25">
      <c r="A39" s="223"/>
      <c r="B39" s="224"/>
      <c r="C39" s="225"/>
      <c r="D39" s="225"/>
      <c r="E39" s="225"/>
      <c r="F39" s="225"/>
      <c r="G39" s="225"/>
      <c r="H39" s="227"/>
      <c r="I39" s="115" t="s">
        <v>94</v>
      </c>
      <c r="J39" s="226"/>
      <c r="K39" s="226"/>
      <c r="L39" s="116">
        <v>10</v>
      </c>
      <c r="M39" s="116">
        <v>20</v>
      </c>
      <c r="N39" s="116">
        <v>30</v>
      </c>
      <c r="O39" s="115" t="s">
        <v>89</v>
      </c>
      <c r="P39" s="115"/>
      <c r="Q39" s="117"/>
      <c r="R39" s="116"/>
      <c r="S39" s="116"/>
      <c r="T39" s="132">
        <f t="shared" si="4"/>
        <v>0</v>
      </c>
      <c r="U39" s="118">
        <f t="shared" si="3"/>
        <v>0</v>
      </c>
    </row>
    <row r="40" spans="1:21" s="119" customFormat="1" ht="78.75" customHeight="1" x14ac:dyDescent="0.25">
      <c r="A40" s="223"/>
      <c r="B40" s="224"/>
      <c r="C40" s="225"/>
      <c r="D40" s="225"/>
      <c r="E40" s="225"/>
      <c r="F40" s="225"/>
      <c r="G40" s="225"/>
      <c r="H40" s="227"/>
      <c r="I40" s="115" t="s">
        <v>93</v>
      </c>
      <c r="J40" s="226"/>
      <c r="K40" s="226"/>
      <c r="L40" s="116">
        <v>3</v>
      </c>
      <c r="M40" s="116">
        <v>0</v>
      </c>
      <c r="N40" s="116">
        <v>3</v>
      </c>
      <c r="O40" s="115" t="s">
        <v>89</v>
      </c>
      <c r="P40" s="115" t="s">
        <v>70</v>
      </c>
      <c r="Q40" s="117"/>
      <c r="R40" s="116"/>
      <c r="S40" s="116"/>
      <c r="T40" s="132">
        <f t="shared" si="4"/>
        <v>0</v>
      </c>
      <c r="U40" s="118">
        <f t="shared" si="3"/>
        <v>0</v>
      </c>
    </row>
    <row r="41" spans="1:21" s="119" customFormat="1" ht="47.25" customHeight="1" x14ac:dyDescent="0.25">
      <c r="A41" s="223"/>
      <c r="B41" s="224"/>
      <c r="C41" s="225"/>
      <c r="D41" s="225"/>
      <c r="E41" s="225"/>
      <c r="F41" s="225"/>
      <c r="G41" s="225"/>
      <c r="H41" s="227"/>
      <c r="I41" s="115" t="s">
        <v>353</v>
      </c>
      <c r="J41" s="226"/>
      <c r="K41" s="226"/>
      <c r="L41" s="116">
        <v>1</v>
      </c>
      <c r="M41" s="116">
        <v>0</v>
      </c>
      <c r="N41" s="116">
        <v>1</v>
      </c>
      <c r="O41" s="115" t="s">
        <v>89</v>
      </c>
      <c r="P41" s="115" t="s">
        <v>70</v>
      </c>
      <c r="Q41" s="117"/>
      <c r="R41" s="116"/>
      <c r="S41" s="116"/>
      <c r="T41" s="132">
        <f t="shared" si="4"/>
        <v>0</v>
      </c>
      <c r="U41" s="118">
        <f t="shared" si="3"/>
        <v>0</v>
      </c>
    </row>
    <row r="42" spans="1:21" s="119" customFormat="1" ht="47.25" customHeight="1" x14ac:dyDescent="0.25">
      <c r="A42" s="223"/>
      <c r="B42" s="224"/>
      <c r="C42" s="225"/>
      <c r="D42" s="225"/>
      <c r="E42" s="225"/>
      <c r="F42" s="225"/>
      <c r="G42" s="225"/>
      <c r="H42" s="227"/>
      <c r="I42" s="120" t="s">
        <v>354</v>
      </c>
      <c r="J42" s="226"/>
      <c r="K42" s="226"/>
      <c r="L42" s="116">
        <v>1</v>
      </c>
      <c r="M42" s="116">
        <v>1</v>
      </c>
      <c r="N42" s="116">
        <v>1</v>
      </c>
      <c r="O42" s="115" t="s">
        <v>89</v>
      </c>
      <c r="P42" s="115" t="s">
        <v>70</v>
      </c>
      <c r="Q42" s="117"/>
      <c r="R42" s="116"/>
      <c r="S42" s="116"/>
      <c r="T42" s="132">
        <f t="shared" si="4"/>
        <v>0</v>
      </c>
      <c r="U42" s="118">
        <f t="shared" si="3"/>
        <v>0</v>
      </c>
    </row>
    <row r="43" spans="1:21" s="119" customFormat="1" ht="31.5" x14ac:dyDescent="0.25">
      <c r="A43" s="223"/>
      <c r="B43" s="224"/>
      <c r="C43" s="225"/>
      <c r="D43" s="225"/>
      <c r="E43" s="225"/>
      <c r="F43" s="225"/>
      <c r="G43" s="225"/>
      <c r="H43" s="227"/>
      <c r="I43" s="115" t="s">
        <v>95</v>
      </c>
      <c r="J43" s="226"/>
      <c r="K43" s="226"/>
      <c r="L43" s="116"/>
      <c r="M43" s="116">
        <v>1</v>
      </c>
      <c r="N43" s="116">
        <v>1</v>
      </c>
      <c r="O43" s="115" t="s">
        <v>89</v>
      </c>
      <c r="P43" s="115" t="s">
        <v>70</v>
      </c>
      <c r="Q43" s="117"/>
      <c r="R43" s="116"/>
      <c r="S43" s="116"/>
      <c r="T43" s="132" t="e">
        <f t="shared" si="4"/>
        <v>#DIV/0!</v>
      </c>
      <c r="U43" s="118">
        <f t="shared" si="3"/>
        <v>0</v>
      </c>
    </row>
    <row r="44" spans="1:21" s="119" customFormat="1" ht="141.75" customHeight="1" x14ac:dyDescent="0.25">
      <c r="A44" s="223">
        <v>9</v>
      </c>
      <c r="B44" s="224">
        <v>2021002129</v>
      </c>
      <c r="C44" s="225" t="s">
        <v>42</v>
      </c>
      <c r="D44" s="225">
        <v>200356</v>
      </c>
      <c r="E44" s="225" t="s">
        <v>35</v>
      </c>
      <c r="F44" s="225" t="s">
        <v>43</v>
      </c>
      <c r="G44" s="225" t="s">
        <v>66</v>
      </c>
      <c r="H44" s="227" t="s">
        <v>96</v>
      </c>
      <c r="I44" s="115" t="s">
        <v>97</v>
      </c>
      <c r="J44" s="226">
        <v>146056628</v>
      </c>
      <c r="K44" s="226">
        <v>146056628</v>
      </c>
      <c r="L44" s="116">
        <v>8</v>
      </c>
      <c r="M44" s="116">
        <v>36</v>
      </c>
      <c r="N44" s="116">
        <v>44</v>
      </c>
      <c r="O44" s="115" t="s">
        <v>98</v>
      </c>
      <c r="P44" s="115" t="s">
        <v>70</v>
      </c>
      <c r="Q44" s="116"/>
      <c r="R44" s="116"/>
      <c r="S44" s="116"/>
      <c r="T44" s="132">
        <f t="shared" si="4"/>
        <v>0</v>
      </c>
      <c r="U44" s="118">
        <f t="shared" si="3"/>
        <v>0</v>
      </c>
    </row>
    <row r="45" spans="1:21" s="119" customFormat="1" ht="63" customHeight="1" x14ac:dyDescent="0.25">
      <c r="A45" s="223"/>
      <c r="B45" s="224"/>
      <c r="C45" s="225"/>
      <c r="D45" s="225"/>
      <c r="E45" s="225"/>
      <c r="F45" s="225"/>
      <c r="G45" s="225"/>
      <c r="H45" s="227"/>
      <c r="I45" s="115" t="s">
        <v>99</v>
      </c>
      <c r="J45" s="226"/>
      <c r="K45" s="226"/>
      <c r="L45" s="116">
        <v>1</v>
      </c>
      <c r="M45" s="116">
        <v>3</v>
      </c>
      <c r="N45" s="116">
        <v>4</v>
      </c>
      <c r="O45" s="115" t="s">
        <v>98</v>
      </c>
      <c r="P45" s="115" t="s">
        <v>70</v>
      </c>
      <c r="Q45" s="116"/>
      <c r="R45" s="116"/>
      <c r="S45" s="116"/>
      <c r="T45" s="132">
        <f t="shared" si="4"/>
        <v>0</v>
      </c>
      <c r="U45" s="118">
        <f t="shared" si="3"/>
        <v>0</v>
      </c>
    </row>
    <row r="46" spans="1:21" s="119" customFormat="1" ht="61.5" customHeight="1" x14ac:dyDescent="0.25">
      <c r="A46" s="223"/>
      <c r="B46" s="224"/>
      <c r="C46" s="225"/>
      <c r="D46" s="225"/>
      <c r="E46" s="225"/>
      <c r="F46" s="225"/>
      <c r="G46" s="225"/>
      <c r="H46" s="227"/>
      <c r="I46" s="115" t="s">
        <v>100</v>
      </c>
      <c r="J46" s="226"/>
      <c r="K46" s="226"/>
      <c r="L46" s="116">
        <v>1</v>
      </c>
      <c r="M46" s="116">
        <v>1</v>
      </c>
      <c r="N46" s="116">
        <v>1</v>
      </c>
      <c r="O46" s="115" t="s">
        <v>98</v>
      </c>
      <c r="P46" s="115" t="s">
        <v>70</v>
      </c>
      <c r="Q46" s="116"/>
      <c r="R46" s="116"/>
      <c r="S46" s="116"/>
      <c r="T46" s="132">
        <f t="shared" si="4"/>
        <v>0</v>
      </c>
      <c r="U46" s="118">
        <f t="shared" si="3"/>
        <v>0</v>
      </c>
    </row>
    <row r="47" spans="1:21" s="119" customFormat="1" ht="63" customHeight="1" x14ac:dyDescent="0.25">
      <c r="A47" s="223">
        <v>10</v>
      </c>
      <c r="B47" s="224">
        <v>2021002130</v>
      </c>
      <c r="C47" s="225" t="s">
        <v>34</v>
      </c>
      <c r="D47" s="225">
        <v>200354</v>
      </c>
      <c r="E47" s="225" t="s">
        <v>101</v>
      </c>
      <c r="F47" s="225" t="s">
        <v>36</v>
      </c>
      <c r="G47" s="225" t="s">
        <v>102</v>
      </c>
      <c r="H47" s="227" t="s">
        <v>103</v>
      </c>
      <c r="I47" s="115" t="s">
        <v>104</v>
      </c>
      <c r="J47" s="226">
        <v>259981364</v>
      </c>
      <c r="K47" s="226">
        <v>259981364</v>
      </c>
      <c r="L47" s="116">
        <v>6</v>
      </c>
      <c r="M47" s="116">
        <v>0</v>
      </c>
      <c r="N47" s="116">
        <v>6</v>
      </c>
      <c r="O47" s="132" t="s">
        <v>105</v>
      </c>
      <c r="P47" s="115" t="s">
        <v>63</v>
      </c>
      <c r="Q47" s="116"/>
      <c r="R47" s="116"/>
      <c r="S47" s="116"/>
      <c r="T47" s="131">
        <f>Q47/L47</f>
        <v>0</v>
      </c>
      <c r="U47" s="118">
        <f t="shared" si="3"/>
        <v>0</v>
      </c>
    </row>
    <row r="48" spans="1:21" s="119" customFormat="1" ht="63" customHeight="1" x14ac:dyDescent="0.25">
      <c r="A48" s="223"/>
      <c r="B48" s="224"/>
      <c r="C48" s="225"/>
      <c r="D48" s="225"/>
      <c r="E48" s="225"/>
      <c r="F48" s="225"/>
      <c r="G48" s="225"/>
      <c r="H48" s="227"/>
      <c r="I48" s="115" t="s">
        <v>106</v>
      </c>
      <c r="J48" s="226"/>
      <c r="K48" s="226"/>
      <c r="L48" s="116">
        <v>1</v>
      </c>
      <c r="M48" s="116">
        <v>1</v>
      </c>
      <c r="N48" s="116">
        <v>2</v>
      </c>
      <c r="O48" s="132" t="s">
        <v>105</v>
      </c>
      <c r="P48" s="115" t="s">
        <v>63</v>
      </c>
      <c r="Q48" s="116"/>
      <c r="R48" s="116"/>
      <c r="S48" s="116"/>
      <c r="T48" s="131">
        <f t="shared" ref="T48" si="5">Q48/L48</f>
        <v>0</v>
      </c>
      <c r="U48" s="118">
        <f t="shared" si="3"/>
        <v>0</v>
      </c>
    </row>
    <row r="49" spans="1:21" s="119" customFormat="1" ht="174" customHeight="1" thickBot="1" x14ac:dyDescent="0.3">
      <c r="A49" s="138">
        <v>11</v>
      </c>
      <c r="B49" s="14">
        <v>2021002130</v>
      </c>
      <c r="C49" s="122" t="s">
        <v>34</v>
      </c>
      <c r="D49" s="122">
        <v>200354</v>
      </c>
      <c r="E49" s="122" t="s">
        <v>101</v>
      </c>
      <c r="F49" s="115" t="s">
        <v>36</v>
      </c>
      <c r="G49" s="115" t="s">
        <v>102</v>
      </c>
      <c r="H49" s="139" t="s">
        <v>107</v>
      </c>
      <c r="I49" s="139" t="s">
        <v>108</v>
      </c>
      <c r="J49" s="140">
        <v>167275971</v>
      </c>
      <c r="K49" s="140">
        <v>167275971</v>
      </c>
      <c r="L49" s="141">
        <v>3</v>
      </c>
      <c r="M49" s="141">
        <v>0</v>
      </c>
      <c r="N49" s="141">
        <v>3</v>
      </c>
      <c r="O49" s="142" t="s">
        <v>64</v>
      </c>
      <c r="P49" s="142" t="s">
        <v>65</v>
      </c>
      <c r="Q49" s="141"/>
      <c r="R49" s="141"/>
      <c r="S49" s="141"/>
      <c r="T49" s="143">
        <f>Q49/L49</f>
        <v>0</v>
      </c>
      <c r="U49" s="144">
        <f t="shared" si="3"/>
        <v>0</v>
      </c>
    </row>
    <row r="50" spans="1:21" ht="15.75" x14ac:dyDescent="0.25">
      <c r="A50" s="13"/>
      <c r="B50" s="14"/>
      <c r="C50" s="99"/>
      <c r="D50" s="121"/>
      <c r="E50" s="122"/>
      <c r="F50" s="121"/>
      <c r="G50" s="121"/>
      <c r="H50" s="24"/>
      <c r="I50" s="20" t="s">
        <v>116</v>
      </c>
      <c r="J50" s="21">
        <f>SUM(J8:J49)</f>
        <v>3810970400</v>
      </c>
      <c r="K50" s="21">
        <f>SUM(K8:K49)</f>
        <v>3810970400</v>
      </c>
      <c r="L50" s="19"/>
      <c r="M50" s="19"/>
      <c r="N50" s="19"/>
      <c r="O50" s="19"/>
      <c r="P50" s="19"/>
      <c r="Q50" s="22"/>
      <c r="R50" s="19"/>
      <c r="S50" s="19"/>
      <c r="T50" s="23" t="e">
        <f>SUM(T8:T49)</f>
        <v>#DIV/0!</v>
      </c>
      <c r="U50" s="19"/>
    </row>
    <row r="51" spans="1:21" s="13" customFormat="1" ht="27" customHeight="1" x14ac:dyDescent="0.25">
      <c r="C51" s="100" t="s">
        <v>109</v>
      </c>
      <c r="D51" s="102">
        <f>SUM(J8:J49)</f>
        <v>3810970400</v>
      </c>
      <c r="U51" s="13" t="s">
        <v>249</v>
      </c>
    </row>
    <row r="52" spans="1:21" s="13" customFormat="1" ht="44.25" customHeight="1" x14ac:dyDescent="0.25">
      <c r="C52" s="100" t="s">
        <v>110</v>
      </c>
      <c r="D52" s="101"/>
      <c r="U52" s="13" t="e">
        <f>T50/49</f>
        <v>#DIV/0!</v>
      </c>
    </row>
    <row r="53" spans="1:21" s="13" customFormat="1" ht="57" customHeight="1" x14ac:dyDescent="0.25">
      <c r="C53" s="100" t="s">
        <v>21</v>
      </c>
      <c r="D53" s="101"/>
      <c r="U53" s="13" t="s">
        <v>248</v>
      </c>
    </row>
    <row r="54" spans="1:21" s="13" customFormat="1" ht="44.25" customHeight="1" x14ac:dyDescent="0.25">
      <c r="C54" s="100" t="s">
        <v>22</v>
      </c>
      <c r="D54" s="101"/>
      <c r="U54" s="13" t="e">
        <f>U52/17</f>
        <v>#DIV/0!</v>
      </c>
    </row>
    <row r="55" spans="1:21" s="13" customFormat="1" ht="44.25" customHeight="1" x14ac:dyDescent="0.25">
      <c r="C55" s="100" t="s">
        <v>23</v>
      </c>
      <c r="D55" s="101"/>
    </row>
    <row r="56" spans="1:21" s="13" customFormat="1" ht="15.75" customHeight="1" x14ac:dyDescent="0.25"/>
    <row r="57" spans="1:21" s="13" customFormat="1" ht="15.75" customHeight="1" x14ac:dyDescent="0.25"/>
    <row r="58" spans="1:21" s="13" customFormat="1" ht="15.75" x14ac:dyDescent="0.25"/>
    <row r="59" spans="1:21" s="13" customFormat="1" ht="15.75" x14ac:dyDescent="0.25"/>
    <row r="60" spans="1:21" s="13" customFormat="1" ht="15.75" x14ac:dyDescent="0.25"/>
    <row r="61" spans="1:21" s="13" customFormat="1" ht="15.75" x14ac:dyDescent="0.25"/>
    <row r="62" spans="1:21" s="13" customFormat="1" ht="15.75" x14ac:dyDescent="0.25"/>
    <row r="63" spans="1:21" s="13" customFormat="1" ht="15.75" x14ac:dyDescent="0.25"/>
    <row r="64" spans="1:21" ht="15.75" x14ac:dyDescent="0.25">
      <c r="A64" s="13"/>
      <c r="B64" s="13"/>
      <c r="C64" s="13"/>
      <c r="D64" s="13"/>
      <c r="E64" s="13"/>
      <c r="F64" s="13"/>
      <c r="G64" s="13"/>
      <c r="H64" s="25"/>
      <c r="I64" s="13"/>
      <c r="J64" s="13"/>
      <c r="K64" s="13"/>
      <c r="L64" s="13"/>
      <c r="M64" s="13"/>
      <c r="N64" s="13"/>
      <c r="O64" s="13"/>
      <c r="P64" s="13"/>
      <c r="Q64" s="13"/>
      <c r="R64" s="13"/>
      <c r="S64" s="13"/>
      <c r="T64" s="55"/>
      <c r="U64" s="13"/>
    </row>
    <row r="65" spans="1:21" ht="15.75" x14ac:dyDescent="0.25">
      <c r="A65" s="13"/>
      <c r="B65" s="13"/>
      <c r="C65" s="13"/>
      <c r="D65" s="13"/>
      <c r="E65" s="13"/>
      <c r="F65" s="13"/>
      <c r="G65" s="13"/>
      <c r="H65" s="25"/>
      <c r="I65" s="13"/>
      <c r="J65" s="13"/>
      <c r="K65" s="13"/>
      <c r="L65" s="13"/>
      <c r="M65" s="13"/>
      <c r="N65" s="13"/>
      <c r="O65" s="13"/>
      <c r="P65" s="13"/>
      <c r="Q65" s="13"/>
      <c r="R65" s="13"/>
      <c r="S65" s="13"/>
      <c r="T65" s="55"/>
      <c r="U65" s="13"/>
    </row>
    <row r="66" spans="1:21" ht="15.75" x14ac:dyDescent="0.25">
      <c r="A66" s="13"/>
      <c r="B66" s="13"/>
      <c r="C66" s="13"/>
      <c r="D66" s="13"/>
      <c r="E66" s="13"/>
      <c r="F66" s="13"/>
      <c r="G66" s="13"/>
      <c r="H66" s="25"/>
      <c r="I66" s="13"/>
      <c r="J66" s="13"/>
      <c r="K66" s="13"/>
      <c r="L66" s="13"/>
      <c r="M66" s="13"/>
      <c r="N66" s="13"/>
      <c r="O66" s="13"/>
      <c r="P66" s="13"/>
      <c r="Q66" s="13"/>
      <c r="R66" s="13"/>
      <c r="S66" s="13"/>
      <c r="T66" s="55"/>
      <c r="U66" s="13"/>
    </row>
    <row r="67" spans="1:21" ht="15.75" x14ac:dyDescent="0.25">
      <c r="A67" s="13"/>
      <c r="B67" s="13"/>
      <c r="C67" s="13"/>
      <c r="D67" s="13"/>
      <c r="E67" s="13"/>
      <c r="F67" s="13"/>
      <c r="G67" s="13"/>
      <c r="H67" s="25"/>
      <c r="I67" s="13"/>
      <c r="J67" s="13"/>
      <c r="K67" s="13"/>
      <c r="L67" s="13"/>
      <c r="M67" s="13"/>
      <c r="N67" s="13"/>
      <c r="O67" s="13"/>
      <c r="P67" s="13"/>
      <c r="Q67" s="13"/>
      <c r="R67" s="13"/>
      <c r="S67" s="13"/>
      <c r="T67" s="55"/>
      <c r="U67" s="13"/>
    </row>
    <row r="68" spans="1:21" ht="15.75" x14ac:dyDescent="0.25">
      <c r="A68" s="13"/>
      <c r="B68" s="13"/>
      <c r="C68" s="13"/>
      <c r="D68" s="13"/>
      <c r="E68" s="13"/>
      <c r="F68" s="13"/>
      <c r="G68" s="13"/>
      <c r="H68" s="25"/>
      <c r="I68" s="13"/>
      <c r="J68" s="13"/>
      <c r="K68" s="13"/>
      <c r="L68" s="13"/>
      <c r="M68" s="13"/>
      <c r="N68" s="13"/>
      <c r="O68" s="13"/>
      <c r="P68" s="13"/>
      <c r="Q68" s="13"/>
      <c r="R68" s="13"/>
      <c r="S68" s="13"/>
      <c r="T68" s="55"/>
      <c r="U68" s="13"/>
    </row>
    <row r="69" spans="1:21" ht="15.75" x14ac:dyDescent="0.25">
      <c r="A69" s="13"/>
      <c r="B69" s="13"/>
      <c r="C69" s="13"/>
      <c r="D69" s="13"/>
      <c r="E69" s="13"/>
      <c r="F69" s="13"/>
      <c r="G69" s="13"/>
      <c r="H69" s="25"/>
      <c r="I69" s="13"/>
      <c r="J69" s="13"/>
      <c r="K69" s="13"/>
      <c r="L69" s="13"/>
      <c r="M69" s="13"/>
      <c r="N69" s="13"/>
      <c r="O69" s="13"/>
      <c r="P69" s="13"/>
      <c r="Q69" s="13"/>
      <c r="R69" s="13"/>
      <c r="S69" s="13"/>
      <c r="T69" s="55"/>
      <c r="U69" s="13"/>
    </row>
    <row r="70" spans="1:21" ht="15.75" x14ac:dyDescent="0.25">
      <c r="A70" s="13"/>
      <c r="B70" s="13"/>
      <c r="C70" s="13"/>
      <c r="D70" s="13"/>
      <c r="E70" s="13"/>
      <c r="F70" s="13"/>
      <c r="G70" s="13"/>
      <c r="H70" s="25"/>
      <c r="I70" s="13"/>
      <c r="J70" s="13"/>
      <c r="K70" s="13"/>
      <c r="L70" s="13"/>
      <c r="M70" s="13"/>
      <c r="N70" s="13"/>
      <c r="O70" s="13"/>
      <c r="P70" s="13"/>
      <c r="Q70" s="13"/>
      <c r="R70" s="13"/>
      <c r="S70" s="13"/>
      <c r="T70" s="55"/>
      <c r="U70" s="13"/>
    </row>
    <row r="71" spans="1:21" ht="15.75" x14ac:dyDescent="0.25">
      <c r="A71" s="13"/>
      <c r="B71" s="13"/>
      <c r="C71" s="13"/>
      <c r="D71" s="13"/>
      <c r="E71" s="13"/>
      <c r="F71" s="13"/>
      <c r="G71" s="13"/>
      <c r="H71" s="25"/>
      <c r="I71" s="13"/>
      <c r="J71" s="13"/>
      <c r="K71" s="13"/>
      <c r="L71" s="13"/>
      <c r="M71" s="13"/>
      <c r="N71" s="13"/>
      <c r="O71" s="13"/>
      <c r="P71" s="13"/>
      <c r="Q71" s="13"/>
      <c r="R71" s="13"/>
      <c r="S71" s="13"/>
      <c r="T71" s="55"/>
      <c r="U71" s="13"/>
    </row>
    <row r="72" spans="1:21" ht="15.75" x14ac:dyDescent="0.25">
      <c r="A72" s="13"/>
      <c r="B72" s="13"/>
      <c r="C72" s="13"/>
      <c r="D72" s="13"/>
      <c r="E72" s="13"/>
      <c r="F72" s="13"/>
      <c r="G72" s="13"/>
      <c r="H72" s="25"/>
      <c r="I72" s="13"/>
      <c r="J72" s="13"/>
      <c r="K72" s="13"/>
      <c r="L72" s="13"/>
      <c r="M72" s="13"/>
      <c r="N72" s="13"/>
      <c r="O72" s="13"/>
      <c r="P72" s="13"/>
      <c r="Q72" s="13"/>
      <c r="R72" s="13"/>
      <c r="S72" s="13"/>
      <c r="T72" s="55"/>
      <c r="U72" s="13"/>
    </row>
    <row r="73" spans="1:21" ht="15.75" x14ac:dyDescent="0.25">
      <c r="A73" s="13"/>
      <c r="B73" s="13"/>
      <c r="C73" s="13"/>
      <c r="D73" s="13"/>
      <c r="E73" s="13"/>
      <c r="F73" s="13"/>
      <c r="G73" s="13"/>
      <c r="H73" s="25"/>
      <c r="I73" s="13"/>
      <c r="J73" s="13"/>
      <c r="K73" s="13"/>
      <c r="L73" s="13"/>
      <c r="M73" s="13"/>
      <c r="N73" s="13"/>
      <c r="O73" s="13"/>
      <c r="P73" s="13"/>
      <c r="Q73" s="13"/>
      <c r="R73" s="13"/>
      <c r="S73" s="13"/>
      <c r="T73" s="55"/>
      <c r="U73" s="13"/>
    </row>
    <row r="74" spans="1:21" ht="15.75" x14ac:dyDescent="0.25">
      <c r="A74" s="13"/>
      <c r="B74" s="13"/>
      <c r="C74" s="13"/>
      <c r="D74" s="13"/>
      <c r="E74" s="13"/>
      <c r="F74" s="13"/>
      <c r="G74" s="13"/>
      <c r="H74" s="25"/>
      <c r="I74" s="13"/>
      <c r="J74" s="13"/>
      <c r="K74" s="13"/>
      <c r="L74" s="13"/>
      <c r="M74" s="13"/>
      <c r="N74" s="13"/>
      <c r="O74" s="13"/>
      <c r="P74" s="13"/>
      <c r="Q74" s="13"/>
      <c r="R74" s="13"/>
      <c r="S74" s="13"/>
      <c r="T74" s="55"/>
      <c r="U74" s="13"/>
    </row>
    <row r="75" spans="1:21" ht="15.75" x14ac:dyDescent="0.25">
      <c r="A75" s="13"/>
      <c r="B75" s="13"/>
      <c r="C75" s="13"/>
      <c r="D75" s="13"/>
      <c r="E75" s="13"/>
      <c r="F75" s="13"/>
      <c r="G75" s="13"/>
      <c r="H75" s="25"/>
      <c r="I75" s="13"/>
      <c r="J75" s="13"/>
      <c r="K75" s="13"/>
      <c r="L75" s="13"/>
      <c r="M75" s="13"/>
      <c r="N75" s="13"/>
      <c r="O75" s="13"/>
      <c r="P75" s="13"/>
      <c r="Q75" s="13"/>
      <c r="R75" s="13"/>
      <c r="S75" s="13"/>
      <c r="T75" s="55"/>
      <c r="U75" s="13"/>
    </row>
    <row r="76" spans="1:21" ht="15.75" x14ac:dyDescent="0.25">
      <c r="A76" s="13"/>
      <c r="B76" s="13"/>
      <c r="C76" s="13"/>
      <c r="D76" s="13"/>
      <c r="E76" s="13"/>
      <c r="F76" s="13"/>
      <c r="G76" s="13"/>
      <c r="H76" s="25"/>
      <c r="I76" s="13"/>
      <c r="J76" s="13"/>
      <c r="K76" s="13"/>
      <c r="L76" s="13"/>
      <c r="M76" s="13"/>
      <c r="N76" s="13"/>
      <c r="O76" s="13"/>
      <c r="P76" s="13"/>
      <c r="Q76" s="13"/>
      <c r="R76" s="13"/>
      <c r="S76" s="13"/>
      <c r="T76" s="55"/>
      <c r="U76" s="13"/>
    </row>
    <row r="77" spans="1:21" ht="15.75" x14ac:dyDescent="0.25">
      <c r="A77" s="13"/>
      <c r="B77" s="13"/>
      <c r="C77" s="13"/>
      <c r="D77" s="13"/>
      <c r="E77" s="13"/>
      <c r="F77" s="13"/>
      <c r="G77" s="13"/>
      <c r="H77" s="25"/>
      <c r="I77" s="13"/>
      <c r="J77" s="13"/>
      <c r="K77" s="13"/>
      <c r="L77" s="13"/>
      <c r="M77" s="13"/>
      <c r="N77" s="13"/>
      <c r="O77" s="13"/>
      <c r="P77" s="13"/>
      <c r="Q77" s="13"/>
      <c r="R77" s="13"/>
      <c r="S77" s="13"/>
      <c r="T77" s="55"/>
      <c r="U77" s="13"/>
    </row>
    <row r="78" spans="1:21" ht="15.75" x14ac:dyDescent="0.25">
      <c r="A78" s="13"/>
      <c r="B78" s="13"/>
      <c r="C78" s="13"/>
      <c r="D78" s="13"/>
      <c r="E78" s="13"/>
      <c r="F78" s="13"/>
      <c r="G78" s="13"/>
      <c r="H78" s="25"/>
      <c r="I78" s="13"/>
      <c r="J78" s="13"/>
      <c r="K78" s="13"/>
      <c r="L78" s="13"/>
      <c r="M78" s="13"/>
      <c r="N78" s="13"/>
      <c r="O78" s="13"/>
      <c r="P78" s="13"/>
      <c r="Q78" s="13"/>
      <c r="R78" s="13"/>
      <c r="S78" s="13"/>
      <c r="T78" s="55"/>
      <c r="U78" s="13"/>
    </row>
    <row r="79" spans="1:21" ht="15.75" x14ac:dyDescent="0.25">
      <c r="A79" s="13"/>
      <c r="B79" s="13"/>
      <c r="C79" s="13"/>
      <c r="D79" s="13"/>
      <c r="E79" s="13"/>
      <c r="F79" s="13"/>
      <c r="G79" s="13"/>
      <c r="H79" s="25"/>
      <c r="I79" s="13"/>
      <c r="J79" s="13"/>
      <c r="K79" s="13"/>
      <c r="L79" s="13"/>
      <c r="M79" s="13"/>
      <c r="N79" s="13"/>
      <c r="O79" s="13"/>
      <c r="P79" s="13"/>
      <c r="Q79" s="13"/>
      <c r="R79" s="13"/>
      <c r="S79" s="13"/>
      <c r="T79" s="55"/>
      <c r="U79" s="13"/>
    </row>
    <row r="80" spans="1:21" ht="15.75" x14ac:dyDescent="0.25">
      <c r="A80" s="13"/>
      <c r="B80" s="13"/>
      <c r="C80" s="13"/>
      <c r="D80" s="13"/>
      <c r="E80" s="13"/>
      <c r="F80" s="13"/>
      <c r="G80" s="13"/>
      <c r="H80" s="25"/>
      <c r="I80" s="13"/>
      <c r="J80" s="13"/>
      <c r="K80" s="13"/>
      <c r="L80" s="13"/>
      <c r="M80" s="13"/>
      <c r="N80" s="13"/>
      <c r="O80" s="13"/>
      <c r="P80" s="13"/>
      <c r="Q80" s="13"/>
      <c r="R80" s="13"/>
      <c r="S80" s="13"/>
      <c r="T80" s="55"/>
      <c r="U80" s="13"/>
    </row>
    <row r="81" spans="1:21" ht="15.75" x14ac:dyDescent="0.25">
      <c r="A81" s="13"/>
      <c r="B81" s="13"/>
      <c r="C81" s="13"/>
      <c r="D81" s="13"/>
      <c r="E81" s="13"/>
      <c r="F81" s="13"/>
      <c r="G81" s="13"/>
      <c r="H81" s="25"/>
      <c r="I81" s="13"/>
      <c r="J81" s="13"/>
      <c r="K81" s="13"/>
      <c r="L81" s="13"/>
      <c r="M81" s="13"/>
      <c r="N81" s="13"/>
      <c r="O81" s="13"/>
      <c r="P81" s="13"/>
      <c r="Q81" s="13"/>
      <c r="R81" s="13"/>
      <c r="S81" s="13"/>
      <c r="T81" s="55"/>
      <c r="U81" s="13"/>
    </row>
  </sheetData>
  <mergeCells count="89">
    <mergeCell ref="A3:U5"/>
    <mergeCell ref="E9:E11"/>
    <mergeCell ref="F9:F11"/>
    <mergeCell ref="G9:G11"/>
    <mergeCell ref="H9:H11"/>
    <mergeCell ref="J9:J11"/>
    <mergeCell ref="K9:K11"/>
    <mergeCell ref="A9:A11"/>
    <mergeCell ref="B9:B11"/>
    <mergeCell ref="C9:C11"/>
    <mergeCell ref="D9:D11"/>
    <mergeCell ref="Q6:U6"/>
    <mergeCell ref="A6:P6"/>
    <mergeCell ref="A1:F2"/>
    <mergeCell ref="G1:U1"/>
    <mergeCell ref="G2:K2"/>
    <mergeCell ref="L2:P2"/>
    <mergeCell ref="Q2:U2"/>
    <mergeCell ref="L13:L14"/>
    <mergeCell ref="A12:A17"/>
    <mergeCell ref="B12:B17"/>
    <mergeCell ref="C12:C17"/>
    <mergeCell ref="D12:D17"/>
    <mergeCell ref="E12:E17"/>
    <mergeCell ref="F12:F17"/>
    <mergeCell ref="G12:G17"/>
    <mergeCell ref="H12:H17"/>
    <mergeCell ref="J12:J17"/>
    <mergeCell ref="K12:K17"/>
    <mergeCell ref="I13:I14"/>
    <mergeCell ref="S13:S14"/>
    <mergeCell ref="T13:T14"/>
    <mergeCell ref="U13:U17"/>
    <mergeCell ref="M13:M14"/>
    <mergeCell ref="N13:N14"/>
    <mergeCell ref="O13:O14"/>
    <mergeCell ref="P13:P14"/>
    <mergeCell ref="Q13:Q14"/>
    <mergeCell ref="R13:R14"/>
    <mergeCell ref="J28:J34"/>
    <mergeCell ref="A19:A27"/>
    <mergeCell ref="B19:B27"/>
    <mergeCell ref="C19:C27"/>
    <mergeCell ref="D19:D27"/>
    <mergeCell ref="E19:E27"/>
    <mergeCell ref="F19:F27"/>
    <mergeCell ref="G19:G27"/>
    <mergeCell ref="H19:H27"/>
    <mergeCell ref="J19:J27"/>
    <mergeCell ref="D28:D34"/>
    <mergeCell ref="E28:E34"/>
    <mergeCell ref="F28:F34"/>
    <mergeCell ref="G28:G34"/>
    <mergeCell ref="F44:F46"/>
    <mergeCell ref="G44:G46"/>
    <mergeCell ref="H44:H46"/>
    <mergeCell ref="J44:J46"/>
    <mergeCell ref="K47:K48"/>
    <mergeCell ref="K44:K46"/>
    <mergeCell ref="F47:F48"/>
    <mergeCell ref="G47:G48"/>
    <mergeCell ref="H47:H48"/>
    <mergeCell ref="J47:J48"/>
    <mergeCell ref="A47:A48"/>
    <mergeCell ref="B47:B48"/>
    <mergeCell ref="C47:C48"/>
    <mergeCell ref="D47:D48"/>
    <mergeCell ref="E47:E48"/>
    <mergeCell ref="A44:A46"/>
    <mergeCell ref="B44:B46"/>
    <mergeCell ref="C44:C46"/>
    <mergeCell ref="D44:D46"/>
    <mergeCell ref="E44:E46"/>
    <mergeCell ref="K19:K27"/>
    <mergeCell ref="A28:A34"/>
    <mergeCell ref="B28:B34"/>
    <mergeCell ref="C28:C34"/>
    <mergeCell ref="K35:K43"/>
    <mergeCell ref="K28:K34"/>
    <mergeCell ref="A35:A43"/>
    <mergeCell ref="B35:B43"/>
    <mergeCell ref="C35:C43"/>
    <mergeCell ref="D35:D43"/>
    <mergeCell ref="E35:E43"/>
    <mergeCell ref="F35:F43"/>
    <mergeCell ref="G35:G43"/>
    <mergeCell ref="H35:H43"/>
    <mergeCell ref="J35:J43"/>
    <mergeCell ref="H28:H34"/>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8C062-4291-44E6-B3F2-F4E26FC2E110}">
  <dimension ref="A1:V15"/>
  <sheetViews>
    <sheetView tabSelected="1" topLeftCell="D1" zoomScale="60" zoomScaleNormal="60" workbookViewId="0">
      <selection activeCell="N11" sqref="N11"/>
    </sheetView>
  </sheetViews>
  <sheetFormatPr baseColWidth="10" defaultColWidth="11.42578125" defaultRowHeight="15" x14ac:dyDescent="0.25"/>
  <cols>
    <col min="1" max="1" width="11.42578125" style="9"/>
    <col min="2" max="2" width="17.5703125" style="9" customWidth="1"/>
    <col min="3" max="3" width="36.7109375" style="9" customWidth="1"/>
    <col min="4" max="4" width="20.28515625" style="9" customWidth="1"/>
    <col min="5" max="5" width="49.42578125" style="9" customWidth="1"/>
    <col min="6" max="6" width="35.42578125" style="9" customWidth="1"/>
    <col min="7" max="7" width="34.85546875" style="9" customWidth="1"/>
    <col min="8" max="8" width="22.28515625" style="9" customWidth="1"/>
    <col min="9" max="9" width="45.85546875" style="9" customWidth="1"/>
    <col min="10" max="10" width="27.5703125" style="9" customWidth="1"/>
    <col min="11" max="11" width="22.85546875" style="9" customWidth="1"/>
    <col min="12" max="12" width="20.140625" style="9" customWidth="1"/>
    <col min="13" max="13" width="21.42578125" style="9" customWidth="1"/>
    <col min="14" max="14" width="16.28515625" style="9" customWidth="1"/>
    <col min="15" max="15" width="22.5703125" style="9" customWidth="1"/>
    <col min="16" max="16" width="24.5703125" style="9" customWidth="1"/>
    <col min="17" max="17" width="16" style="9" customWidth="1"/>
    <col min="18" max="18" width="17.85546875" style="9" customWidth="1"/>
    <col min="19" max="19" width="35" style="9" customWidth="1"/>
    <col min="20" max="20" width="15.42578125" style="9" customWidth="1"/>
    <col min="21" max="21" width="24.85546875" style="9" customWidth="1"/>
    <col min="22" max="22" width="13.7109375" style="9" customWidth="1"/>
    <col min="23" max="16384" width="11.42578125" style="9"/>
  </cols>
  <sheetData>
    <row r="1" spans="1:22" ht="66.75" customHeight="1" x14ac:dyDescent="0.25">
      <c r="A1" s="255"/>
      <c r="B1" s="256"/>
      <c r="C1" s="256"/>
      <c r="D1" s="256"/>
      <c r="E1" s="256"/>
      <c r="F1" s="257"/>
      <c r="G1" s="261" t="s">
        <v>24</v>
      </c>
      <c r="H1" s="261"/>
      <c r="I1" s="261"/>
      <c r="J1" s="261"/>
      <c r="K1" s="261"/>
      <c r="L1" s="261"/>
      <c r="M1" s="261"/>
      <c r="N1" s="261"/>
      <c r="O1" s="261"/>
      <c r="P1" s="261"/>
      <c r="Q1" s="261"/>
      <c r="R1" s="261"/>
      <c r="S1" s="261"/>
      <c r="T1" s="261"/>
      <c r="U1" s="261"/>
    </row>
    <row r="2" spans="1:22" ht="37.5" customHeight="1" x14ac:dyDescent="0.25">
      <c r="A2" s="258"/>
      <c r="B2" s="259"/>
      <c r="C2" s="259"/>
      <c r="D2" s="259"/>
      <c r="E2" s="259"/>
      <c r="F2" s="260"/>
      <c r="G2" s="262" t="s">
        <v>31</v>
      </c>
      <c r="H2" s="263"/>
      <c r="I2" s="263"/>
      <c r="J2" s="263"/>
      <c r="K2" s="264"/>
      <c r="L2" s="262" t="s">
        <v>32</v>
      </c>
      <c r="M2" s="263"/>
      <c r="N2" s="263"/>
      <c r="O2" s="263"/>
      <c r="P2" s="263"/>
      <c r="Q2" s="263" t="s">
        <v>33</v>
      </c>
      <c r="R2" s="263"/>
      <c r="S2" s="263"/>
      <c r="T2" s="263"/>
      <c r="U2" s="263"/>
    </row>
    <row r="3" spans="1:22" ht="15.75" customHeight="1" x14ac:dyDescent="0.25">
      <c r="A3" s="254" t="s">
        <v>358</v>
      </c>
      <c r="B3" s="254"/>
      <c r="C3" s="254"/>
      <c r="D3" s="254"/>
      <c r="E3" s="254"/>
      <c r="F3" s="254"/>
      <c r="G3" s="254"/>
      <c r="H3" s="254"/>
      <c r="I3" s="254"/>
      <c r="J3" s="254"/>
      <c r="K3" s="254"/>
      <c r="L3" s="254"/>
      <c r="M3" s="254"/>
      <c r="N3" s="254"/>
      <c r="O3" s="254"/>
      <c r="P3" s="254"/>
      <c r="Q3" s="254"/>
      <c r="R3" s="254"/>
      <c r="S3" s="254"/>
      <c r="T3" s="254"/>
      <c r="U3" s="254"/>
    </row>
    <row r="4" spans="1:22" ht="15.75" customHeight="1" x14ac:dyDescent="0.25">
      <c r="A4" s="254"/>
      <c r="B4" s="254"/>
      <c r="C4" s="254"/>
      <c r="D4" s="254"/>
      <c r="E4" s="254"/>
      <c r="F4" s="254"/>
      <c r="G4" s="254"/>
      <c r="H4" s="254"/>
      <c r="I4" s="254"/>
      <c r="J4" s="254"/>
      <c r="K4" s="254"/>
      <c r="L4" s="254"/>
      <c r="M4" s="254"/>
      <c r="N4" s="254"/>
      <c r="O4" s="254"/>
      <c r="P4" s="254"/>
      <c r="Q4" s="254"/>
      <c r="R4" s="254"/>
      <c r="S4" s="254"/>
      <c r="T4" s="254"/>
      <c r="U4" s="254"/>
    </row>
    <row r="5" spans="1:22" ht="15.75" customHeight="1" x14ac:dyDescent="0.25">
      <c r="A5" s="254"/>
      <c r="B5" s="254"/>
      <c r="C5" s="254"/>
      <c r="D5" s="254"/>
      <c r="E5" s="254"/>
      <c r="F5" s="254"/>
      <c r="G5" s="254"/>
      <c r="H5" s="254"/>
      <c r="I5" s="254"/>
      <c r="J5" s="254"/>
      <c r="K5" s="254"/>
      <c r="L5" s="254"/>
      <c r="M5" s="254"/>
      <c r="N5" s="254"/>
      <c r="O5" s="254"/>
      <c r="P5" s="254"/>
      <c r="Q5" s="254"/>
      <c r="R5" s="254"/>
      <c r="S5" s="254"/>
      <c r="T5" s="254"/>
      <c r="U5" s="254"/>
    </row>
    <row r="6" spans="1:22" ht="25.5" customHeight="1" x14ac:dyDescent="0.25">
      <c r="A6" s="252" t="s">
        <v>17</v>
      </c>
      <c r="B6" s="252"/>
      <c r="C6" s="252"/>
      <c r="D6" s="252"/>
      <c r="E6" s="252"/>
      <c r="F6" s="252"/>
      <c r="G6" s="252"/>
      <c r="H6" s="252"/>
      <c r="I6" s="252"/>
      <c r="J6" s="252"/>
      <c r="K6" s="252"/>
      <c r="L6" s="252"/>
      <c r="M6" s="252"/>
      <c r="N6" s="252"/>
      <c r="O6" s="252"/>
      <c r="P6" s="252"/>
      <c r="Q6" s="252" t="s">
        <v>18</v>
      </c>
      <c r="R6" s="252"/>
      <c r="S6" s="252"/>
      <c r="T6" s="252"/>
      <c r="U6" s="252"/>
    </row>
    <row r="7" spans="1:22" ht="113.25" customHeight="1" x14ac:dyDescent="0.25">
      <c r="A7" s="10" t="s">
        <v>0</v>
      </c>
      <c r="B7" s="10" t="s">
        <v>1</v>
      </c>
      <c r="C7" s="10" t="s">
        <v>30</v>
      </c>
      <c r="D7" s="10" t="s">
        <v>2</v>
      </c>
      <c r="E7" s="10" t="s">
        <v>115</v>
      </c>
      <c r="F7" s="10" t="s">
        <v>114</v>
      </c>
      <c r="G7" s="10" t="s">
        <v>3</v>
      </c>
      <c r="H7" s="10" t="s">
        <v>5</v>
      </c>
      <c r="I7" s="10" t="s">
        <v>4</v>
      </c>
      <c r="J7" s="10" t="s">
        <v>29</v>
      </c>
      <c r="K7" s="2" t="s">
        <v>8</v>
      </c>
      <c r="L7" s="10" t="s">
        <v>7</v>
      </c>
      <c r="M7" s="10" t="s">
        <v>10</v>
      </c>
      <c r="N7" s="10" t="s">
        <v>9</v>
      </c>
      <c r="O7" s="1" t="s">
        <v>6</v>
      </c>
      <c r="P7" s="1" t="s">
        <v>11</v>
      </c>
      <c r="Q7" s="3" t="s">
        <v>13</v>
      </c>
      <c r="R7" s="3" t="s">
        <v>12</v>
      </c>
      <c r="S7" s="3" t="s">
        <v>14</v>
      </c>
      <c r="T7" s="3" t="s">
        <v>15</v>
      </c>
      <c r="U7" s="10" t="s">
        <v>16</v>
      </c>
    </row>
    <row r="8" spans="1:22" s="150" customFormat="1" ht="181.5" customHeight="1" x14ac:dyDescent="0.25">
      <c r="A8" s="145">
        <v>1</v>
      </c>
      <c r="B8" s="145">
        <v>2021002131</v>
      </c>
      <c r="C8" s="146" t="s">
        <v>330</v>
      </c>
      <c r="D8" s="145">
        <v>200356</v>
      </c>
      <c r="E8" s="105" t="s">
        <v>111</v>
      </c>
      <c r="F8" s="146" t="s">
        <v>112</v>
      </c>
      <c r="G8" s="105" t="s">
        <v>113</v>
      </c>
      <c r="H8" s="105" t="s">
        <v>331</v>
      </c>
      <c r="I8" s="146" t="s">
        <v>338</v>
      </c>
      <c r="J8" s="147"/>
      <c r="K8" s="147"/>
      <c r="L8" s="145">
        <v>40</v>
      </c>
      <c r="M8" s="145">
        <v>80</v>
      </c>
      <c r="N8" s="145">
        <v>120</v>
      </c>
      <c r="O8" s="52" t="s">
        <v>64</v>
      </c>
      <c r="P8" s="52" t="s">
        <v>64</v>
      </c>
      <c r="Q8" s="145">
        <v>0</v>
      </c>
      <c r="R8" s="145"/>
      <c r="S8" s="145"/>
      <c r="T8" s="148">
        <f>Q8/L8</f>
        <v>0</v>
      </c>
      <c r="U8" s="149"/>
    </row>
    <row r="9" spans="1:22" x14ac:dyDescent="0.25">
      <c r="T9" s="4">
        <f>SUM(T8)</f>
        <v>0</v>
      </c>
      <c r="U9" s="6"/>
      <c r="V9" s="7"/>
    </row>
    <row r="10" spans="1:22" ht="23.25" x14ac:dyDescent="0.25">
      <c r="T10" s="8"/>
      <c r="U10" s="59" t="s">
        <v>249</v>
      </c>
    </row>
    <row r="11" spans="1:22" ht="36.75" customHeight="1" x14ac:dyDescent="0.25">
      <c r="E11" s="12" t="s">
        <v>19</v>
      </c>
      <c r="F11" s="246"/>
      <c r="G11" s="247"/>
      <c r="U11" s="58">
        <f>T9</f>
        <v>0</v>
      </c>
    </row>
    <row r="12" spans="1:22" ht="23.25" x14ac:dyDescent="0.25">
      <c r="E12" s="12" t="s">
        <v>20</v>
      </c>
      <c r="F12" s="246"/>
      <c r="G12" s="247"/>
      <c r="U12" s="59" t="s">
        <v>248</v>
      </c>
    </row>
    <row r="13" spans="1:22" ht="15.75" x14ac:dyDescent="0.25">
      <c r="E13" s="11" t="s">
        <v>21</v>
      </c>
      <c r="F13" s="246"/>
      <c r="G13" s="247"/>
      <c r="U13" s="253">
        <f>U11/17</f>
        <v>0</v>
      </c>
    </row>
    <row r="14" spans="1:22" ht="38.25" customHeight="1" x14ac:dyDescent="0.25">
      <c r="E14" s="11" t="s">
        <v>22</v>
      </c>
      <c r="F14" s="248"/>
      <c r="G14" s="249"/>
      <c r="U14" s="253"/>
    </row>
    <row r="15" spans="1:22" ht="39.75" customHeight="1" x14ac:dyDescent="0.25">
      <c r="E15" s="11" t="s">
        <v>23</v>
      </c>
      <c r="F15" s="250"/>
      <c r="G15" s="251"/>
      <c r="U15" s="253"/>
    </row>
  </sheetData>
  <mergeCells count="14">
    <mergeCell ref="A3:U5"/>
    <mergeCell ref="A1:F2"/>
    <mergeCell ref="G1:U1"/>
    <mergeCell ref="G2:K2"/>
    <mergeCell ref="L2:P2"/>
    <mergeCell ref="Q2:U2"/>
    <mergeCell ref="F13:G13"/>
    <mergeCell ref="F14:G14"/>
    <mergeCell ref="F15:G15"/>
    <mergeCell ref="A6:P6"/>
    <mergeCell ref="Q6:U6"/>
    <mergeCell ref="F11:G11"/>
    <mergeCell ref="F12:G12"/>
    <mergeCell ref="U13:U1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39C06-AC13-4A92-B28B-31C181FEA054}">
  <dimension ref="A1:W20"/>
  <sheetViews>
    <sheetView zoomScale="60" zoomScaleNormal="60" workbookViewId="0">
      <selection activeCell="K15" sqref="K15"/>
    </sheetView>
  </sheetViews>
  <sheetFormatPr baseColWidth="10" defaultColWidth="11.42578125" defaultRowHeight="15" x14ac:dyDescent="0.25"/>
  <cols>
    <col min="1" max="1" width="11.42578125" style="9"/>
    <col min="2" max="2" width="17.5703125" style="9" customWidth="1"/>
    <col min="3" max="3" width="36.7109375" style="9" customWidth="1"/>
    <col min="4" max="4" width="20.28515625" style="9" customWidth="1"/>
    <col min="5" max="5" width="49" style="9" customWidth="1"/>
    <col min="6" max="6" width="23.7109375" style="9" customWidth="1"/>
    <col min="7" max="7" width="24.140625" style="9" customWidth="1"/>
    <col min="8" max="8" width="22.28515625" style="9" customWidth="1"/>
    <col min="9" max="9" width="45.85546875" style="9" customWidth="1"/>
    <col min="10" max="10" width="27.5703125" style="9" customWidth="1"/>
    <col min="11" max="11" width="22.85546875" style="9" customWidth="1"/>
    <col min="12" max="12" width="20.140625" style="9" customWidth="1"/>
    <col min="13" max="13" width="21.42578125" style="9" customWidth="1"/>
    <col min="14" max="14" width="16.28515625" style="9" customWidth="1"/>
    <col min="15" max="15" width="22.5703125" style="9" customWidth="1"/>
    <col min="16" max="16" width="24.5703125" style="9" customWidth="1"/>
    <col min="17" max="17" width="16" style="9" customWidth="1"/>
    <col min="18" max="18" width="17.85546875" style="9" customWidth="1"/>
    <col min="19" max="20" width="15.42578125" style="9" customWidth="1"/>
    <col min="21" max="21" width="24.85546875" style="9" customWidth="1"/>
    <col min="22" max="22" width="13.7109375" style="9" customWidth="1"/>
    <col min="23" max="16384" width="11.42578125" style="9"/>
  </cols>
  <sheetData>
    <row r="1" spans="1:22" ht="66.75" customHeight="1" x14ac:dyDescent="0.25">
      <c r="A1" s="255"/>
      <c r="B1" s="256"/>
      <c r="C1" s="256"/>
      <c r="D1" s="256"/>
      <c r="E1" s="256"/>
      <c r="F1" s="257"/>
      <c r="G1" s="261" t="s">
        <v>24</v>
      </c>
      <c r="H1" s="261"/>
      <c r="I1" s="261"/>
      <c r="J1" s="261"/>
      <c r="K1" s="261"/>
      <c r="L1" s="261"/>
      <c r="M1" s="261"/>
      <c r="N1" s="261"/>
      <c r="O1" s="261"/>
      <c r="P1" s="261"/>
      <c r="Q1" s="261"/>
      <c r="R1" s="261"/>
      <c r="S1" s="261"/>
      <c r="T1" s="261"/>
      <c r="U1" s="261"/>
    </row>
    <row r="2" spans="1:22" ht="37.5" customHeight="1" x14ac:dyDescent="0.25">
      <c r="A2" s="258"/>
      <c r="B2" s="259"/>
      <c r="C2" s="259"/>
      <c r="D2" s="259"/>
      <c r="E2" s="259"/>
      <c r="F2" s="260"/>
      <c r="G2" s="262" t="s">
        <v>31</v>
      </c>
      <c r="H2" s="263"/>
      <c r="I2" s="263"/>
      <c r="J2" s="263"/>
      <c r="K2" s="264"/>
      <c r="L2" s="262" t="s">
        <v>32</v>
      </c>
      <c r="M2" s="263"/>
      <c r="N2" s="263"/>
      <c r="O2" s="263"/>
      <c r="P2" s="263"/>
      <c r="Q2" s="263" t="s">
        <v>33</v>
      </c>
      <c r="R2" s="263"/>
      <c r="S2" s="263"/>
      <c r="T2" s="263"/>
      <c r="U2" s="263"/>
    </row>
    <row r="3" spans="1:22" ht="15.75" customHeight="1" x14ac:dyDescent="0.25">
      <c r="A3" s="254" t="s">
        <v>358</v>
      </c>
      <c r="B3" s="254"/>
      <c r="C3" s="254"/>
      <c r="D3" s="254"/>
      <c r="E3" s="254"/>
      <c r="F3" s="254"/>
      <c r="G3" s="254"/>
      <c r="H3" s="254"/>
      <c r="I3" s="254"/>
      <c r="J3" s="254"/>
      <c r="K3" s="254"/>
      <c r="L3" s="254"/>
      <c r="M3" s="254"/>
      <c r="N3" s="254"/>
      <c r="O3" s="254"/>
      <c r="P3" s="254"/>
      <c r="Q3" s="254"/>
      <c r="R3" s="254"/>
      <c r="S3" s="254"/>
      <c r="T3" s="254"/>
      <c r="U3" s="254"/>
    </row>
    <row r="4" spans="1:22" ht="15.75" customHeight="1" x14ac:dyDescent="0.25">
      <c r="A4" s="254"/>
      <c r="B4" s="254"/>
      <c r="C4" s="254"/>
      <c r="D4" s="254"/>
      <c r="E4" s="254"/>
      <c r="F4" s="254"/>
      <c r="G4" s="254"/>
      <c r="H4" s="254"/>
      <c r="I4" s="254"/>
      <c r="J4" s="254"/>
      <c r="K4" s="254"/>
      <c r="L4" s="254"/>
      <c r="M4" s="254"/>
      <c r="N4" s="254"/>
      <c r="O4" s="254"/>
      <c r="P4" s="254"/>
      <c r="Q4" s="254"/>
      <c r="R4" s="254"/>
      <c r="S4" s="254"/>
      <c r="T4" s="254"/>
      <c r="U4" s="254"/>
    </row>
    <row r="5" spans="1:22" ht="15.75" customHeight="1" x14ac:dyDescent="0.25">
      <c r="A5" s="254"/>
      <c r="B5" s="254"/>
      <c r="C5" s="254"/>
      <c r="D5" s="254"/>
      <c r="E5" s="254"/>
      <c r="F5" s="254"/>
      <c r="G5" s="254"/>
      <c r="H5" s="254"/>
      <c r="I5" s="254"/>
      <c r="J5" s="254"/>
      <c r="K5" s="254"/>
      <c r="L5" s="254"/>
      <c r="M5" s="254"/>
      <c r="N5" s="254"/>
      <c r="O5" s="254"/>
      <c r="P5" s="254"/>
      <c r="Q5" s="254"/>
      <c r="R5" s="254"/>
      <c r="S5" s="254"/>
      <c r="T5" s="254"/>
      <c r="U5" s="254"/>
    </row>
    <row r="6" spans="1:22" ht="25.5" customHeight="1" x14ac:dyDescent="0.25">
      <c r="A6" s="252" t="s">
        <v>17</v>
      </c>
      <c r="B6" s="252"/>
      <c r="C6" s="252"/>
      <c r="D6" s="252"/>
      <c r="E6" s="252"/>
      <c r="F6" s="252"/>
      <c r="G6" s="252"/>
      <c r="H6" s="252"/>
      <c r="I6" s="252"/>
      <c r="J6" s="252"/>
      <c r="K6" s="252"/>
      <c r="L6" s="252"/>
      <c r="M6" s="252"/>
      <c r="N6" s="252"/>
      <c r="O6" s="252"/>
      <c r="P6" s="252"/>
      <c r="Q6" s="252" t="s">
        <v>18</v>
      </c>
      <c r="R6" s="252"/>
      <c r="S6" s="252"/>
      <c r="T6" s="252"/>
      <c r="U6" s="252"/>
    </row>
    <row r="7" spans="1:22" ht="113.25" customHeight="1" x14ac:dyDescent="0.25">
      <c r="A7" s="10" t="s">
        <v>0</v>
      </c>
      <c r="B7" s="10" t="s">
        <v>1</v>
      </c>
      <c r="C7" s="10" t="s">
        <v>30</v>
      </c>
      <c r="D7" s="10" t="s">
        <v>2</v>
      </c>
      <c r="E7" s="10" t="s">
        <v>115</v>
      </c>
      <c r="F7" s="10" t="s">
        <v>114</v>
      </c>
      <c r="G7" s="10" t="s">
        <v>3</v>
      </c>
      <c r="H7" s="10" t="s">
        <v>5</v>
      </c>
      <c r="I7" s="10" t="s">
        <v>4</v>
      </c>
      <c r="J7" s="10" t="s">
        <v>29</v>
      </c>
      <c r="K7" s="2" t="s">
        <v>8</v>
      </c>
      <c r="L7" s="10" t="s">
        <v>7</v>
      </c>
      <c r="M7" s="10" t="s">
        <v>10</v>
      </c>
      <c r="N7" s="10" t="s">
        <v>9</v>
      </c>
      <c r="O7" s="1" t="s">
        <v>6</v>
      </c>
      <c r="P7" s="1" t="s">
        <v>11</v>
      </c>
      <c r="Q7" s="3" t="s">
        <v>13</v>
      </c>
      <c r="R7" s="3" t="s">
        <v>12</v>
      </c>
      <c r="S7" s="3" t="s">
        <v>14</v>
      </c>
      <c r="T7" s="3" t="s">
        <v>15</v>
      </c>
      <c r="U7" s="10" t="s">
        <v>16</v>
      </c>
    </row>
    <row r="8" spans="1:22" s="18" customFormat="1" ht="43.15" customHeight="1" x14ac:dyDescent="0.25">
      <c r="A8" s="277">
        <v>1</v>
      </c>
      <c r="B8" s="277">
        <v>2021002132</v>
      </c>
      <c r="C8" s="278" t="s">
        <v>117</v>
      </c>
      <c r="D8" s="266">
        <v>200253</v>
      </c>
      <c r="E8" s="266" t="s">
        <v>118</v>
      </c>
      <c r="F8" s="266" t="s">
        <v>119</v>
      </c>
      <c r="G8" s="266" t="s">
        <v>120</v>
      </c>
      <c r="H8" s="267" t="s">
        <v>121</v>
      </c>
      <c r="I8" s="146" t="s">
        <v>336</v>
      </c>
      <c r="J8" s="270">
        <v>764275000</v>
      </c>
      <c r="K8" s="270">
        <v>764275000</v>
      </c>
      <c r="L8" s="151">
        <v>2</v>
      </c>
      <c r="M8" s="151">
        <v>2</v>
      </c>
      <c r="N8" s="151">
        <v>2</v>
      </c>
      <c r="O8" s="152" t="s">
        <v>387</v>
      </c>
      <c r="P8" s="152" t="s">
        <v>386</v>
      </c>
      <c r="Q8" s="151"/>
      <c r="R8" s="151"/>
      <c r="S8" s="151"/>
      <c r="T8" s="5">
        <f>Q8/L8</f>
        <v>0</v>
      </c>
      <c r="U8" s="153">
        <f>S8/N8</f>
        <v>0</v>
      </c>
      <c r="V8" s="265"/>
    </row>
    <row r="9" spans="1:22" s="18" customFormat="1" ht="105" customHeight="1" x14ac:dyDescent="0.25">
      <c r="A9" s="277"/>
      <c r="B9" s="277"/>
      <c r="C9" s="278"/>
      <c r="D9" s="266"/>
      <c r="E9" s="266"/>
      <c r="F9" s="266"/>
      <c r="G9" s="266"/>
      <c r="H9" s="268"/>
      <c r="I9" s="146" t="s">
        <v>122</v>
      </c>
      <c r="J9" s="271"/>
      <c r="K9" s="271"/>
      <c r="L9" s="151">
        <v>10</v>
      </c>
      <c r="M9" s="151">
        <v>15</v>
      </c>
      <c r="N9" s="151">
        <v>25</v>
      </c>
      <c r="O9" s="152" t="s">
        <v>387</v>
      </c>
      <c r="P9" s="152" t="s">
        <v>386</v>
      </c>
      <c r="Q9" s="151"/>
      <c r="R9" s="151"/>
      <c r="S9" s="151"/>
      <c r="T9" s="5">
        <f t="shared" ref="T9:T12" si="0">Q9/L9</f>
        <v>0</v>
      </c>
      <c r="U9" s="153">
        <f t="shared" ref="U9:U12" si="1">S9/N9</f>
        <v>0</v>
      </c>
      <c r="V9" s="265"/>
    </row>
    <row r="10" spans="1:22" s="18" customFormat="1" ht="45" x14ac:dyDescent="0.25">
      <c r="A10" s="277"/>
      <c r="B10" s="277"/>
      <c r="C10" s="278"/>
      <c r="D10" s="266"/>
      <c r="E10" s="266"/>
      <c r="F10" s="266"/>
      <c r="G10" s="266"/>
      <c r="H10" s="268"/>
      <c r="I10" s="146" t="s">
        <v>123</v>
      </c>
      <c r="J10" s="271"/>
      <c r="K10" s="271"/>
      <c r="L10" s="151">
        <v>1</v>
      </c>
      <c r="M10" s="151">
        <v>1</v>
      </c>
      <c r="N10" s="151">
        <v>1</v>
      </c>
      <c r="O10" s="152" t="s">
        <v>387</v>
      </c>
      <c r="P10" s="152" t="s">
        <v>386</v>
      </c>
      <c r="Q10" s="151"/>
      <c r="R10" s="151"/>
      <c r="S10" s="151"/>
      <c r="T10" s="5">
        <f t="shared" si="0"/>
        <v>0</v>
      </c>
      <c r="U10" s="153">
        <f t="shared" si="1"/>
        <v>0</v>
      </c>
      <c r="V10" s="265"/>
    </row>
    <row r="11" spans="1:22" s="18" customFormat="1" ht="54" customHeight="1" x14ac:dyDescent="0.25">
      <c r="A11" s="277"/>
      <c r="B11" s="277"/>
      <c r="C11" s="278"/>
      <c r="D11" s="266"/>
      <c r="E11" s="266"/>
      <c r="F11" s="266"/>
      <c r="G11" s="266"/>
      <c r="H11" s="268"/>
      <c r="I11" s="146" t="s">
        <v>124</v>
      </c>
      <c r="J11" s="271"/>
      <c r="K11" s="271"/>
      <c r="L11" s="151">
        <v>3</v>
      </c>
      <c r="M11" s="151">
        <v>3</v>
      </c>
      <c r="N11" s="151">
        <v>3</v>
      </c>
      <c r="O11" s="152" t="s">
        <v>387</v>
      </c>
      <c r="P11" s="152" t="s">
        <v>386</v>
      </c>
      <c r="Q11" s="151"/>
      <c r="R11" s="151"/>
      <c r="S11" s="151"/>
      <c r="T11" s="5">
        <f t="shared" si="0"/>
        <v>0</v>
      </c>
      <c r="U11" s="153">
        <f t="shared" si="1"/>
        <v>0</v>
      </c>
      <c r="V11" s="265"/>
    </row>
    <row r="12" spans="1:22" s="18" customFormat="1" ht="87" customHeight="1" x14ac:dyDescent="0.25">
      <c r="A12" s="277"/>
      <c r="B12" s="277"/>
      <c r="C12" s="278"/>
      <c r="D12" s="266"/>
      <c r="E12" s="266"/>
      <c r="F12" s="266"/>
      <c r="G12" s="266"/>
      <c r="H12" s="269"/>
      <c r="I12" s="154" t="s">
        <v>125</v>
      </c>
      <c r="J12" s="272"/>
      <c r="K12" s="272"/>
      <c r="L12" s="151">
        <v>1</v>
      </c>
      <c r="M12" s="151">
        <v>1</v>
      </c>
      <c r="N12" s="151">
        <v>1</v>
      </c>
      <c r="O12" s="152" t="s">
        <v>387</v>
      </c>
      <c r="P12" s="152" t="s">
        <v>386</v>
      </c>
      <c r="Q12" s="151"/>
      <c r="R12" s="151"/>
      <c r="S12" s="151"/>
      <c r="T12" s="5">
        <f t="shared" si="0"/>
        <v>0</v>
      </c>
      <c r="U12" s="153">
        <f t="shared" si="1"/>
        <v>0</v>
      </c>
      <c r="V12" s="265"/>
    </row>
    <row r="13" spans="1:22" x14ac:dyDescent="0.25">
      <c r="J13" s="63">
        <f>SUM(J8)</f>
        <v>764275000</v>
      </c>
      <c r="K13" s="63">
        <f>SUM(K8)</f>
        <v>764275000</v>
      </c>
      <c r="T13" s="4">
        <f>SUM(T8:T12)</f>
        <v>0</v>
      </c>
      <c r="U13" s="6"/>
      <c r="V13" s="7"/>
    </row>
    <row r="14" spans="1:22" ht="23.25" x14ac:dyDescent="0.25">
      <c r="T14" s="8"/>
      <c r="U14" s="59" t="s">
        <v>249</v>
      </c>
    </row>
    <row r="15" spans="1:22" ht="23.25" x14ac:dyDescent="0.25">
      <c r="E15" s="12" t="s">
        <v>19</v>
      </c>
      <c r="F15" s="194">
        <f>SUM(J8)</f>
        <v>764275000</v>
      </c>
      <c r="G15" s="195"/>
      <c r="U15" s="58">
        <f>T13/5</f>
        <v>0</v>
      </c>
    </row>
    <row r="16" spans="1:22" ht="23.25" x14ac:dyDescent="0.25">
      <c r="E16" s="12" t="s">
        <v>20</v>
      </c>
      <c r="F16" s="273"/>
      <c r="G16" s="274"/>
      <c r="U16" s="59" t="s">
        <v>248</v>
      </c>
    </row>
    <row r="17" spans="5:23" ht="23.25" x14ac:dyDescent="0.25">
      <c r="E17" s="11" t="s">
        <v>21</v>
      </c>
      <c r="F17" s="273"/>
      <c r="G17" s="274"/>
      <c r="U17" s="58">
        <f>U15/17</f>
        <v>0</v>
      </c>
    </row>
    <row r="18" spans="5:23" ht="42" customHeight="1" x14ac:dyDescent="0.25">
      <c r="E18" s="11" t="s">
        <v>22</v>
      </c>
      <c r="F18" s="275"/>
      <c r="G18" s="276"/>
      <c r="T18" s="61"/>
      <c r="U18" s="62"/>
      <c r="V18" s="61"/>
      <c r="W18" s="61"/>
    </row>
    <row r="19" spans="5:23" ht="23.25" x14ac:dyDescent="0.25">
      <c r="E19" s="11" t="s">
        <v>23</v>
      </c>
      <c r="F19" s="250"/>
      <c r="G19" s="251"/>
      <c r="T19" s="61"/>
      <c r="U19" s="62"/>
      <c r="V19" s="61"/>
      <c r="W19" s="61"/>
    </row>
    <row r="20" spans="5:23" x14ac:dyDescent="0.25">
      <c r="T20" s="61"/>
      <c r="U20" s="61"/>
      <c r="V20" s="61"/>
      <c r="W20" s="61"/>
    </row>
  </sheetData>
  <mergeCells count="23">
    <mergeCell ref="A3:U5"/>
    <mergeCell ref="A1:F2"/>
    <mergeCell ref="G1:U1"/>
    <mergeCell ref="G2:K2"/>
    <mergeCell ref="L2:P2"/>
    <mergeCell ref="Q2:U2"/>
    <mergeCell ref="F17:G17"/>
    <mergeCell ref="F18:G18"/>
    <mergeCell ref="F19:G19"/>
    <mergeCell ref="A6:P6"/>
    <mergeCell ref="Q6:U6"/>
    <mergeCell ref="F16:G16"/>
    <mergeCell ref="A8:A12"/>
    <mergeCell ref="B8:B12"/>
    <mergeCell ref="C8:C12"/>
    <mergeCell ref="D8:D12"/>
    <mergeCell ref="V8:V12"/>
    <mergeCell ref="E8:E12"/>
    <mergeCell ref="F8:F12"/>
    <mergeCell ref="G8:G12"/>
    <mergeCell ref="H8:H12"/>
    <mergeCell ref="J8:J12"/>
    <mergeCell ref="K8:K12"/>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80EDB-0922-4CBD-ADEB-AEB5D494475F}">
  <sheetPr>
    <tabColor theme="0"/>
  </sheetPr>
  <dimension ref="A1:V32"/>
  <sheetViews>
    <sheetView topLeftCell="A11" zoomScale="60" zoomScaleNormal="60" workbookViewId="0">
      <selection activeCell="D28" sqref="D28"/>
    </sheetView>
  </sheetViews>
  <sheetFormatPr baseColWidth="10" defaultColWidth="11.42578125" defaultRowHeight="15" x14ac:dyDescent="0.25"/>
  <cols>
    <col min="1" max="1" width="11.42578125" style="9"/>
    <col min="2" max="2" width="17.5703125" style="9" customWidth="1"/>
    <col min="3" max="3" width="49.28515625" style="9" customWidth="1"/>
    <col min="4" max="4" width="24.5703125" style="9" customWidth="1"/>
    <col min="5" max="5" width="20.140625" style="9" customWidth="1"/>
    <col min="6" max="6" width="23.7109375" style="9" customWidth="1"/>
    <col min="7" max="7" width="24.140625" style="9" customWidth="1"/>
    <col min="8" max="8" width="52.5703125" style="9" customWidth="1"/>
    <col min="9" max="9" width="45.85546875" style="9" customWidth="1"/>
    <col min="10" max="10" width="27.5703125" style="9" customWidth="1"/>
    <col min="11" max="11" width="22.85546875" style="9" customWidth="1"/>
    <col min="12" max="12" width="20.140625" style="9" customWidth="1"/>
    <col min="13" max="13" width="21.42578125" style="9" customWidth="1"/>
    <col min="14" max="14" width="16.28515625" style="9" customWidth="1"/>
    <col min="15" max="15" width="22.5703125" style="9" customWidth="1"/>
    <col min="16" max="16" width="24.5703125" style="9" customWidth="1"/>
    <col min="17" max="17" width="16" style="9" customWidth="1"/>
    <col min="18" max="18" width="17.85546875" style="9" customWidth="1"/>
    <col min="19" max="20" width="15.42578125" style="9" customWidth="1"/>
    <col min="21" max="21" width="24.85546875" style="9" customWidth="1"/>
    <col min="22" max="22" width="13.7109375" style="9" customWidth="1"/>
    <col min="23" max="16384" width="11.42578125" style="9"/>
  </cols>
  <sheetData>
    <row r="1" spans="1:22" ht="66.75" customHeight="1" x14ac:dyDescent="0.25">
      <c r="A1" s="255"/>
      <c r="B1" s="256"/>
      <c r="C1" s="256"/>
      <c r="D1" s="256"/>
      <c r="E1" s="256"/>
      <c r="F1" s="257"/>
      <c r="G1" s="261" t="s">
        <v>24</v>
      </c>
      <c r="H1" s="261"/>
      <c r="I1" s="261"/>
      <c r="J1" s="261"/>
      <c r="K1" s="261"/>
      <c r="L1" s="261"/>
      <c r="M1" s="261"/>
      <c r="N1" s="261"/>
      <c r="O1" s="261"/>
      <c r="P1" s="261"/>
      <c r="Q1" s="261"/>
      <c r="R1" s="261"/>
      <c r="S1" s="261"/>
      <c r="T1" s="261"/>
      <c r="U1" s="261"/>
    </row>
    <row r="2" spans="1:22" ht="37.5" customHeight="1" x14ac:dyDescent="0.25">
      <c r="A2" s="258"/>
      <c r="B2" s="259"/>
      <c r="C2" s="259"/>
      <c r="D2" s="259"/>
      <c r="E2" s="259"/>
      <c r="F2" s="260"/>
      <c r="G2" s="262" t="s">
        <v>31</v>
      </c>
      <c r="H2" s="263"/>
      <c r="I2" s="263"/>
      <c r="J2" s="263"/>
      <c r="K2" s="264"/>
      <c r="L2" s="262" t="s">
        <v>32</v>
      </c>
      <c r="M2" s="263"/>
      <c r="N2" s="263"/>
      <c r="O2" s="263"/>
      <c r="P2" s="263"/>
      <c r="Q2" s="263" t="s">
        <v>33</v>
      </c>
      <c r="R2" s="263"/>
      <c r="S2" s="263"/>
      <c r="T2" s="263"/>
      <c r="U2" s="263"/>
    </row>
    <row r="3" spans="1:22" ht="15.75" customHeight="1" x14ac:dyDescent="0.25">
      <c r="A3" s="254" t="s">
        <v>358</v>
      </c>
      <c r="B3" s="254"/>
      <c r="C3" s="254"/>
      <c r="D3" s="254"/>
      <c r="E3" s="254"/>
      <c r="F3" s="254"/>
      <c r="G3" s="254"/>
      <c r="H3" s="254"/>
      <c r="I3" s="254"/>
      <c r="J3" s="254"/>
      <c r="K3" s="254"/>
      <c r="L3" s="254"/>
      <c r="M3" s="254"/>
      <c r="N3" s="254"/>
      <c r="O3" s="254"/>
      <c r="P3" s="254"/>
      <c r="Q3" s="254"/>
      <c r="R3" s="254"/>
      <c r="S3" s="254"/>
      <c r="T3" s="254"/>
      <c r="U3" s="254"/>
    </row>
    <row r="4" spans="1:22" ht="15.75" customHeight="1" x14ac:dyDescent="0.25">
      <c r="A4" s="254"/>
      <c r="B4" s="254"/>
      <c r="C4" s="254"/>
      <c r="D4" s="254"/>
      <c r="E4" s="254"/>
      <c r="F4" s="254"/>
      <c r="G4" s="254"/>
      <c r="H4" s="254"/>
      <c r="I4" s="254"/>
      <c r="J4" s="254"/>
      <c r="K4" s="254"/>
      <c r="L4" s="254"/>
      <c r="M4" s="254"/>
      <c r="N4" s="254"/>
      <c r="O4" s="254"/>
      <c r="P4" s="254"/>
      <c r="Q4" s="254"/>
      <c r="R4" s="254"/>
      <c r="S4" s="254"/>
      <c r="T4" s="254"/>
      <c r="U4" s="254"/>
    </row>
    <row r="5" spans="1:22" ht="15.75" customHeight="1" x14ac:dyDescent="0.25">
      <c r="A5" s="254"/>
      <c r="B5" s="254"/>
      <c r="C5" s="254"/>
      <c r="D5" s="254"/>
      <c r="E5" s="254"/>
      <c r="F5" s="254"/>
      <c r="G5" s="254"/>
      <c r="H5" s="254"/>
      <c r="I5" s="254"/>
      <c r="J5" s="254"/>
      <c r="K5" s="254"/>
      <c r="L5" s="254"/>
      <c r="M5" s="254"/>
      <c r="N5" s="254"/>
      <c r="O5" s="254"/>
      <c r="P5" s="254"/>
      <c r="Q5" s="254"/>
      <c r="R5" s="254"/>
      <c r="S5" s="254"/>
      <c r="T5" s="254"/>
      <c r="U5" s="254"/>
    </row>
    <row r="6" spans="1:22" ht="25.5" customHeight="1" x14ac:dyDescent="0.25">
      <c r="A6" s="252" t="s">
        <v>17</v>
      </c>
      <c r="B6" s="252"/>
      <c r="C6" s="252"/>
      <c r="D6" s="252"/>
      <c r="E6" s="252"/>
      <c r="F6" s="252"/>
      <c r="G6" s="252"/>
      <c r="H6" s="252"/>
      <c r="I6" s="252"/>
      <c r="J6" s="252"/>
      <c r="K6" s="252"/>
      <c r="L6" s="252"/>
      <c r="M6" s="252"/>
      <c r="N6" s="252"/>
      <c r="O6" s="252"/>
      <c r="P6" s="252"/>
      <c r="Q6" s="252" t="s">
        <v>18</v>
      </c>
      <c r="R6" s="252"/>
      <c r="S6" s="252"/>
      <c r="T6" s="252"/>
      <c r="U6" s="252"/>
    </row>
    <row r="7" spans="1:22" ht="113.25" customHeight="1" x14ac:dyDescent="0.25">
      <c r="A7" s="10" t="s">
        <v>0</v>
      </c>
      <c r="B7" s="10" t="s">
        <v>1</v>
      </c>
      <c r="C7" s="10" t="s">
        <v>30</v>
      </c>
      <c r="D7" s="10" t="s">
        <v>2</v>
      </c>
      <c r="E7" s="10" t="s">
        <v>115</v>
      </c>
      <c r="F7" s="10" t="s">
        <v>114</v>
      </c>
      <c r="G7" s="10" t="s">
        <v>3</v>
      </c>
      <c r="H7" s="10" t="s">
        <v>5</v>
      </c>
      <c r="I7" s="10" t="s">
        <v>4</v>
      </c>
      <c r="J7" s="10" t="s">
        <v>29</v>
      </c>
      <c r="K7" s="2" t="s">
        <v>8</v>
      </c>
      <c r="L7" s="10" t="s">
        <v>7</v>
      </c>
      <c r="M7" s="10" t="s">
        <v>10</v>
      </c>
      <c r="N7" s="10" t="s">
        <v>9</v>
      </c>
      <c r="O7" s="1" t="s">
        <v>6</v>
      </c>
      <c r="P7" s="1" t="s">
        <v>11</v>
      </c>
      <c r="Q7" s="3" t="s">
        <v>13</v>
      </c>
      <c r="R7" s="3" t="s">
        <v>12</v>
      </c>
      <c r="S7" s="3" t="s">
        <v>14</v>
      </c>
      <c r="T7" s="3" t="s">
        <v>15</v>
      </c>
      <c r="U7" s="10" t="s">
        <v>16</v>
      </c>
    </row>
    <row r="8" spans="1:22" s="18" customFormat="1" ht="43.15" customHeight="1" x14ac:dyDescent="0.25">
      <c r="A8" s="292">
        <v>1</v>
      </c>
      <c r="B8" s="267">
        <v>2021002130</v>
      </c>
      <c r="C8" s="299" t="s">
        <v>126</v>
      </c>
      <c r="D8" s="288">
        <v>200354</v>
      </c>
      <c r="E8" s="283" t="s">
        <v>127</v>
      </c>
      <c r="F8" s="283" t="s">
        <v>128</v>
      </c>
      <c r="G8" s="267" t="s">
        <v>129</v>
      </c>
      <c r="H8" s="267" t="s">
        <v>130</v>
      </c>
      <c r="I8" s="303" t="s">
        <v>131</v>
      </c>
      <c r="J8" s="270">
        <v>788256567</v>
      </c>
      <c r="K8" s="270">
        <v>788256567</v>
      </c>
      <c r="L8" s="267">
        <v>1</v>
      </c>
      <c r="M8" s="292">
        <v>1</v>
      </c>
      <c r="N8" s="292">
        <v>1</v>
      </c>
      <c r="O8" s="283" t="s">
        <v>132</v>
      </c>
      <c r="P8" s="288" t="s">
        <v>133</v>
      </c>
      <c r="Q8" s="290"/>
      <c r="R8" s="292"/>
      <c r="S8" s="294"/>
      <c r="T8" s="296">
        <f>Q8/L8</f>
        <v>0</v>
      </c>
      <c r="U8" s="281">
        <f>S8/N8</f>
        <v>0</v>
      </c>
    </row>
    <row r="9" spans="1:22" s="18" customFormat="1" ht="15" customHeight="1" x14ac:dyDescent="0.25">
      <c r="A9" s="298"/>
      <c r="B9" s="268"/>
      <c r="C9" s="300"/>
      <c r="D9" s="302"/>
      <c r="E9" s="284"/>
      <c r="F9" s="284"/>
      <c r="G9" s="268"/>
      <c r="H9" s="268"/>
      <c r="I9" s="304"/>
      <c r="J9" s="271"/>
      <c r="K9" s="271"/>
      <c r="L9" s="269"/>
      <c r="M9" s="293"/>
      <c r="N9" s="293"/>
      <c r="O9" s="285"/>
      <c r="P9" s="289"/>
      <c r="Q9" s="291"/>
      <c r="R9" s="293"/>
      <c r="S9" s="295"/>
      <c r="T9" s="297"/>
      <c r="U9" s="282"/>
      <c r="V9" s="176"/>
    </row>
    <row r="10" spans="1:22" s="18" customFormat="1" ht="84" customHeight="1" x14ac:dyDescent="0.25">
      <c r="A10" s="298"/>
      <c r="B10" s="268"/>
      <c r="C10" s="300"/>
      <c r="D10" s="302"/>
      <c r="E10" s="284"/>
      <c r="F10" s="284"/>
      <c r="G10" s="268"/>
      <c r="H10" s="268"/>
      <c r="I10" s="186" t="s">
        <v>337</v>
      </c>
      <c r="J10" s="271"/>
      <c r="K10" s="271"/>
      <c r="L10" s="173">
        <v>14</v>
      </c>
      <c r="M10" s="151">
        <v>26</v>
      </c>
      <c r="N10" s="151">
        <f>L10+M10</f>
        <v>40</v>
      </c>
      <c r="O10" s="151" t="s">
        <v>132</v>
      </c>
      <c r="P10" s="151" t="s">
        <v>133</v>
      </c>
      <c r="Q10" s="187"/>
      <c r="R10" s="151"/>
      <c r="S10" s="151"/>
      <c r="T10" s="153">
        <f>Q10/L10</f>
        <v>0</v>
      </c>
      <c r="U10" s="153">
        <f>S10/N10</f>
        <v>0</v>
      </c>
      <c r="V10" s="176"/>
    </row>
    <row r="11" spans="1:22" s="18" customFormat="1" ht="82.5" customHeight="1" x14ac:dyDescent="0.25">
      <c r="A11" s="298"/>
      <c r="B11" s="268"/>
      <c r="C11" s="300"/>
      <c r="D11" s="302"/>
      <c r="E11" s="284"/>
      <c r="F11" s="284"/>
      <c r="G11" s="268"/>
      <c r="H11" s="268"/>
      <c r="I11" s="186" t="s">
        <v>134</v>
      </c>
      <c r="J11" s="271"/>
      <c r="K11" s="271"/>
      <c r="L11" s="173">
        <v>4</v>
      </c>
      <c r="M11" s="151">
        <v>2</v>
      </c>
      <c r="N11" s="151">
        <f t="shared" ref="N11:N26" si="0">L11+M11</f>
        <v>6</v>
      </c>
      <c r="O11" s="151" t="s">
        <v>132</v>
      </c>
      <c r="P11" s="151" t="s">
        <v>133</v>
      </c>
      <c r="Q11" s="187"/>
      <c r="R11" s="151"/>
      <c r="S11" s="151"/>
      <c r="T11" s="153">
        <f>Q11/L11</f>
        <v>0</v>
      </c>
      <c r="U11" s="153">
        <f t="shared" ref="U11:U15" si="1">S11/N11</f>
        <v>0</v>
      </c>
      <c r="V11" s="176"/>
    </row>
    <row r="12" spans="1:22" s="18" customFormat="1" ht="72.75" customHeight="1" x14ac:dyDescent="0.25">
      <c r="A12" s="298"/>
      <c r="B12" s="268"/>
      <c r="C12" s="300"/>
      <c r="D12" s="302"/>
      <c r="E12" s="284"/>
      <c r="F12" s="284"/>
      <c r="G12" s="268"/>
      <c r="H12" s="268"/>
      <c r="I12" s="15" t="s">
        <v>135</v>
      </c>
      <c r="J12" s="271"/>
      <c r="K12" s="271"/>
      <c r="L12" s="173">
        <v>4</v>
      </c>
      <c r="M12" s="151">
        <v>2</v>
      </c>
      <c r="N12" s="151">
        <f t="shared" si="0"/>
        <v>6</v>
      </c>
      <c r="O12" s="151" t="s">
        <v>132</v>
      </c>
      <c r="P12" s="151" t="s">
        <v>133</v>
      </c>
      <c r="Q12" s="187"/>
      <c r="R12" s="151"/>
      <c r="S12" s="151"/>
      <c r="T12" s="153">
        <f>Q12/L12</f>
        <v>0</v>
      </c>
      <c r="U12" s="153">
        <f t="shared" si="1"/>
        <v>0</v>
      </c>
      <c r="V12" s="176"/>
    </row>
    <row r="13" spans="1:22" s="18" customFormat="1" ht="71.25" customHeight="1" x14ac:dyDescent="0.25">
      <c r="A13" s="298"/>
      <c r="B13" s="268"/>
      <c r="C13" s="300"/>
      <c r="D13" s="302"/>
      <c r="E13" s="284"/>
      <c r="F13" s="284"/>
      <c r="G13" s="268"/>
      <c r="H13" s="268"/>
      <c r="I13" s="186" t="s">
        <v>136</v>
      </c>
      <c r="J13" s="271"/>
      <c r="K13" s="271"/>
      <c r="L13" s="173">
        <v>2</v>
      </c>
      <c r="M13" s="151">
        <v>1</v>
      </c>
      <c r="N13" s="151">
        <f t="shared" si="0"/>
        <v>3</v>
      </c>
      <c r="O13" s="151" t="s">
        <v>132</v>
      </c>
      <c r="P13" s="151" t="s">
        <v>133</v>
      </c>
      <c r="Q13" s="187"/>
      <c r="R13" s="151"/>
      <c r="S13" s="151"/>
      <c r="T13" s="153">
        <f t="shared" ref="T13:T21" si="2">Q13/L13</f>
        <v>0</v>
      </c>
      <c r="U13" s="153">
        <f t="shared" si="1"/>
        <v>0</v>
      </c>
      <c r="V13" s="176"/>
    </row>
    <row r="14" spans="1:22" s="18" customFormat="1" ht="74.25" customHeight="1" x14ac:dyDescent="0.25">
      <c r="A14" s="298"/>
      <c r="B14" s="268"/>
      <c r="C14" s="300"/>
      <c r="D14" s="302"/>
      <c r="E14" s="284"/>
      <c r="F14" s="284"/>
      <c r="G14" s="268"/>
      <c r="H14" s="268"/>
      <c r="I14" s="186" t="s">
        <v>137</v>
      </c>
      <c r="J14" s="271"/>
      <c r="K14" s="271"/>
      <c r="L14" s="173">
        <v>1</v>
      </c>
      <c r="M14" s="151">
        <v>1</v>
      </c>
      <c r="N14" s="151">
        <f t="shared" si="0"/>
        <v>2</v>
      </c>
      <c r="O14" s="151" t="s">
        <v>132</v>
      </c>
      <c r="P14" s="151" t="s">
        <v>133</v>
      </c>
      <c r="Q14" s="187"/>
      <c r="R14" s="151"/>
      <c r="S14" s="151"/>
      <c r="T14" s="153">
        <f t="shared" si="2"/>
        <v>0</v>
      </c>
      <c r="U14" s="153">
        <f t="shared" si="1"/>
        <v>0</v>
      </c>
      <c r="V14" s="176"/>
    </row>
    <row r="15" spans="1:22" s="18" customFormat="1" ht="74.25" customHeight="1" x14ac:dyDescent="0.25">
      <c r="A15" s="298"/>
      <c r="B15" s="268"/>
      <c r="C15" s="300"/>
      <c r="D15" s="302"/>
      <c r="E15" s="284"/>
      <c r="F15" s="284"/>
      <c r="G15" s="268"/>
      <c r="H15" s="268"/>
      <c r="I15" s="186" t="s">
        <v>138</v>
      </c>
      <c r="J15" s="271"/>
      <c r="K15" s="271"/>
      <c r="L15" s="173">
        <v>1</v>
      </c>
      <c r="M15" s="151">
        <v>1</v>
      </c>
      <c r="N15" s="151">
        <f t="shared" si="0"/>
        <v>2</v>
      </c>
      <c r="O15" s="151" t="s">
        <v>132</v>
      </c>
      <c r="P15" s="151" t="s">
        <v>133</v>
      </c>
      <c r="Q15" s="187"/>
      <c r="R15" s="151"/>
      <c r="S15" s="151"/>
      <c r="T15" s="153">
        <f t="shared" si="2"/>
        <v>0</v>
      </c>
      <c r="U15" s="153">
        <f t="shared" si="1"/>
        <v>0</v>
      </c>
      <c r="V15" s="176"/>
    </row>
    <row r="16" spans="1:22" s="18" customFormat="1" ht="57" customHeight="1" x14ac:dyDescent="0.25">
      <c r="A16" s="298"/>
      <c r="B16" s="268"/>
      <c r="C16" s="300"/>
      <c r="D16" s="302"/>
      <c r="E16" s="284"/>
      <c r="F16" s="284"/>
      <c r="G16" s="268"/>
      <c r="H16" s="268"/>
      <c r="I16" s="188" t="s">
        <v>139</v>
      </c>
      <c r="J16" s="271"/>
      <c r="K16" s="271"/>
      <c r="L16" s="173">
        <v>2</v>
      </c>
      <c r="M16" s="151">
        <v>1</v>
      </c>
      <c r="N16" s="151">
        <f t="shared" si="0"/>
        <v>3</v>
      </c>
      <c r="O16" s="151" t="s">
        <v>132</v>
      </c>
      <c r="P16" s="151" t="s">
        <v>133</v>
      </c>
      <c r="Q16" s="187"/>
      <c r="R16" s="151"/>
      <c r="S16" s="151"/>
      <c r="T16" s="153">
        <f>R16/N16</f>
        <v>0</v>
      </c>
      <c r="U16" s="153">
        <f>S16/N16</f>
        <v>0</v>
      </c>
      <c r="V16" s="176"/>
    </row>
    <row r="17" spans="1:22" s="18" customFormat="1" ht="48" customHeight="1" x14ac:dyDescent="0.25">
      <c r="A17" s="298"/>
      <c r="B17" s="268"/>
      <c r="C17" s="300"/>
      <c r="D17" s="302"/>
      <c r="E17" s="284"/>
      <c r="F17" s="284"/>
      <c r="G17" s="268"/>
      <c r="H17" s="268"/>
      <c r="I17" s="186" t="s">
        <v>140</v>
      </c>
      <c r="J17" s="271"/>
      <c r="K17" s="271"/>
      <c r="L17" s="173">
        <v>1</v>
      </c>
      <c r="M17" s="151">
        <v>1</v>
      </c>
      <c r="N17" s="151">
        <f t="shared" si="0"/>
        <v>2</v>
      </c>
      <c r="O17" s="151" t="s">
        <v>132</v>
      </c>
      <c r="P17" s="151" t="s">
        <v>133</v>
      </c>
      <c r="Q17" s="187"/>
      <c r="R17" s="151"/>
      <c r="S17" s="151"/>
      <c r="T17" s="153">
        <f t="shared" si="2"/>
        <v>0</v>
      </c>
      <c r="U17" s="153">
        <f>S17/N17</f>
        <v>0</v>
      </c>
      <c r="V17" s="176"/>
    </row>
    <row r="18" spans="1:22" s="18" customFormat="1" ht="40.5" customHeight="1" x14ac:dyDescent="0.25">
      <c r="A18" s="298"/>
      <c r="B18" s="268"/>
      <c r="C18" s="300"/>
      <c r="D18" s="302"/>
      <c r="E18" s="284"/>
      <c r="F18" s="284"/>
      <c r="G18" s="269"/>
      <c r="H18" s="269"/>
      <c r="I18" s="188" t="s">
        <v>141</v>
      </c>
      <c r="J18" s="271"/>
      <c r="K18" s="271"/>
      <c r="L18" s="173">
        <v>1</v>
      </c>
      <c r="M18" s="151">
        <v>0</v>
      </c>
      <c r="N18" s="151">
        <f t="shared" si="0"/>
        <v>1</v>
      </c>
      <c r="O18" s="151" t="s">
        <v>132</v>
      </c>
      <c r="P18" s="151" t="s">
        <v>133</v>
      </c>
      <c r="Q18" s="187"/>
      <c r="R18" s="151"/>
      <c r="S18" s="151"/>
      <c r="T18" s="153">
        <f t="shared" si="2"/>
        <v>0</v>
      </c>
      <c r="U18" s="153">
        <f>S18/N18</f>
        <v>0</v>
      </c>
      <c r="V18" s="176"/>
    </row>
    <row r="19" spans="1:22" s="18" customFormat="1" ht="31.5" x14ac:dyDescent="0.25">
      <c r="A19" s="298"/>
      <c r="B19" s="268"/>
      <c r="C19" s="300"/>
      <c r="D19" s="302"/>
      <c r="E19" s="284"/>
      <c r="F19" s="284"/>
      <c r="G19" s="283" t="s">
        <v>142</v>
      </c>
      <c r="H19" s="283" t="s">
        <v>143</v>
      </c>
      <c r="I19" s="188" t="s">
        <v>144</v>
      </c>
      <c r="J19" s="271"/>
      <c r="K19" s="271"/>
      <c r="L19" s="173">
        <v>1</v>
      </c>
      <c r="M19" s="151">
        <v>1</v>
      </c>
      <c r="N19" s="151">
        <f t="shared" si="0"/>
        <v>2</v>
      </c>
      <c r="O19" s="151" t="s">
        <v>132</v>
      </c>
      <c r="P19" s="151" t="s">
        <v>133</v>
      </c>
      <c r="Q19" s="187"/>
      <c r="R19" s="151"/>
      <c r="S19" s="151"/>
      <c r="T19" s="153">
        <v>0</v>
      </c>
      <c r="U19" s="153">
        <v>0</v>
      </c>
      <c r="V19" s="176"/>
    </row>
    <row r="20" spans="1:22" s="18" customFormat="1" ht="31.5" x14ac:dyDescent="0.25">
      <c r="A20" s="298"/>
      <c r="B20" s="268"/>
      <c r="C20" s="300"/>
      <c r="D20" s="302"/>
      <c r="E20" s="284"/>
      <c r="F20" s="284"/>
      <c r="G20" s="284"/>
      <c r="H20" s="284"/>
      <c r="I20" s="188" t="s">
        <v>145</v>
      </c>
      <c r="J20" s="271"/>
      <c r="K20" s="271"/>
      <c r="L20" s="173">
        <v>1</v>
      </c>
      <c r="M20" s="151">
        <v>2</v>
      </c>
      <c r="N20" s="151">
        <f t="shared" si="0"/>
        <v>3</v>
      </c>
      <c r="O20" s="151" t="s">
        <v>132</v>
      </c>
      <c r="P20" s="151" t="s">
        <v>133</v>
      </c>
      <c r="Q20" s="187"/>
      <c r="R20" s="151"/>
      <c r="S20" s="151"/>
      <c r="T20" s="153">
        <f t="shared" si="2"/>
        <v>0</v>
      </c>
      <c r="U20" s="153">
        <v>1</v>
      </c>
      <c r="V20" s="176"/>
    </row>
    <row r="21" spans="1:22" s="18" customFormat="1" ht="31.5" x14ac:dyDescent="0.25">
      <c r="A21" s="298"/>
      <c r="B21" s="268"/>
      <c r="C21" s="300"/>
      <c r="D21" s="302"/>
      <c r="E21" s="284"/>
      <c r="F21" s="284"/>
      <c r="G21" s="284"/>
      <c r="H21" s="284"/>
      <c r="I21" s="188" t="s">
        <v>146</v>
      </c>
      <c r="J21" s="271"/>
      <c r="K21" s="271"/>
      <c r="L21" s="173">
        <v>10</v>
      </c>
      <c r="M21" s="151">
        <v>10</v>
      </c>
      <c r="N21" s="151">
        <f t="shared" si="0"/>
        <v>20</v>
      </c>
      <c r="O21" s="151" t="s">
        <v>132</v>
      </c>
      <c r="P21" s="151" t="s">
        <v>133</v>
      </c>
      <c r="Q21" s="187"/>
      <c r="R21" s="151"/>
      <c r="S21" s="151"/>
      <c r="T21" s="153">
        <f t="shared" si="2"/>
        <v>0</v>
      </c>
      <c r="U21" s="153">
        <v>1</v>
      </c>
      <c r="V21" s="176"/>
    </row>
    <row r="22" spans="1:22" s="18" customFormat="1" ht="31.5" x14ac:dyDescent="0.25">
      <c r="A22" s="298"/>
      <c r="B22" s="268"/>
      <c r="C22" s="300"/>
      <c r="D22" s="302"/>
      <c r="E22" s="284"/>
      <c r="F22" s="284"/>
      <c r="G22" s="284"/>
      <c r="H22" s="284"/>
      <c r="I22" s="189" t="s">
        <v>147</v>
      </c>
      <c r="J22" s="271"/>
      <c r="K22" s="271"/>
      <c r="L22" s="151">
        <v>2</v>
      </c>
      <c r="M22" s="151">
        <v>2</v>
      </c>
      <c r="N22" s="151">
        <f t="shared" si="0"/>
        <v>4</v>
      </c>
      <c r="O22" s="151" t="s">
        <v>132</v>
      </c>
      <c r="P22" s="151" t="s">
        <v>133</v>
      </c>
      <c r="Q22" s="187"/>
      <c r="R22" s="151"/>
      <c r="S22" s="151"/>
      <c r="T22" s="153">
        <v>1</v>
      </c>
      <c r="U22" s="153">
        <v>1</v>
      </c>
      <c r="V22" s="176"/>
    </row>
    <row r="23" spans="1:22" s="18" customFormat="1" ht="15.75" x14ac:dyDescent="0.25">
      <c r="A23" s="298"/>
      <c r="B23" s="268"/>
      <c r="C23" s="300"/>
      <c r="D23" s="302"/>
      <c r="E23" s="284"/>
      <c r="F23" s="284"/>
      <c r="G23" s="284"/>
      <c r="H23" s="284"/>
      <c r="I23" s="189" t="s">
        <v>148</v>
      </c>
      <c r="J23" s="271"/>
      <c r="K23" s="271"/>
      <c r="L23" s="151">
        <v>2</v>
      </c>
      <c r="M23" s="151">
        <v>1</v>
      </c>
      <c r="N23" s="151">
        <f t="shared" si="0"/>
        <v>3</v>
      </c>
      <c r="O23" s="151" t="s">
        <v>132</v>
      </c>
      <c r="P23" s="151" t="s">
        <v>133</v>
      </c>
      <c r="Q23" s="187"/>
      <c r="R23" s="151"/>
      <c r="S23" s="151"/>
      <c r="T23" s="153">
        <f>Q23/L23</f>
        <v>0</v>
      </c>
      <c r="U23" s="153">
        <v>1</v>
      </c>
      <c r="V23" s="176"/>
    </row>
    <row r="24" spans="1:22" s="18" customFormat="1" ht="47.25" x14ac:dyDescent="0.25">
      <c r="A24" s="298"/>
      <c r="B24" s="268"/>
      <c r="C24" s="300"/>
      <c r="D24" s="302"/>
      <c r="E24" s="284"/>
      <c r="F24" s="284"/>
      <c r="G24" s="284"/>
      <c r="H24" s="284"/>
      <c r="I24" s="189" t="s">
        <v>149</v>
      </c>
      <c r="J24" s="271"/>
      <c r="K24" s="271"/>
      <c r="L24" s="151">
        <v>1</v>
      </c>
      <c r="M24" s="151">
        <v>1</v>
      </c>
      <c r="N24" s="151">
        <f t="shared" si="0"/>
        <v>2</v>
      </c>
      <c r="O24" s="151" t="s">
        <v>132</v>
      </c>
      <c r="P24" s="151" t="s">
        <v>133</v>
      </c>
      <c r="Q24" s="187"/>
      <c r="R24" s="151"/>
      <c r="S24" s="151"/>
      <c r="T24" s="153">
        <f>Q24/L24</f>
        <v>0</v>
      </c>
      <c r="U24" s="153">
        <v>1</v>
      </c>
      <c r="V24" s="176"/>
    </row>
    <row r="25" spans="1:22" s="18" customFormat="1" ht="31.5" x14ac:dyDescent="0.25">
      <c r="A25" s="298"/>
      <c r="B25" s="268"/>
      <c r="C25" s="300"/>
      <c r="D25" s="302"/>
      <c r="E25" s="284"/>
      <c r="F25" s="284"/>
      <c r="G25" s="284"/>
      <c r="H25" s="284"/>
      <c r="I25" s="189" t="s">
        <v>150</v>
      </c>
      <c r="J25" s="271"/>
      <c r="K25" s="271"/>
      <c r="L25" s="151">
        <v>1</v>
      </c>
      <c r="M25" s="151">
        <v>1</v>
      </c>
      <c r="N25" s="151">
        <f t="shared" si="0"/>
        <v>2</v>
      </c>
      <c r="O25" s="151" t="s">
        <v>132</v>
      </c>
      <c r="P25" s="151" t="s">
        <v>133</v>
      </c>
      <c r="Q25" s="187"/>
      <c r="R25" s="151"/>
      <c r="S25" s="151"/>
      <c r="T25" s="153">
        <f>Q25/L25</f>
        <v>0</v>
      </c>
      <c r="U25" s="153">
        <v>1</v>
      </c>
      <c r="V25" s="176"/>
    </row>
    <row r="26" spans="1:22" s="18" customFormat="1" ht="45" customHeight="1" x14ac:dyDescent="0.25">
      <c r="A26" s="293"/>
      <c r="B26" s="269"/>
      <c r="C26" s="301"/>
      <c r="D26" s="289"/>
      <c r="E26" s="285"/>
      <c r="F26" s="285"/>
      <c r="G26" s="285"/>
      <c r="H26" s="285"/>
      <c r="I26" s="189" t="s">
        <v>151</v>
      </c>
      <c r="J26" s="272"/>
      <c r="K26" s="272"/>
      <c r="L26" s="151">
        <v>1</v>
      </c>
      <c r="M26" s="151">
        <v>1</v>
      </c>
      <c r="N26" s="151">
        <f t="shared" si="0"/>
        <v>2</v>
      </c>
      <c r="O26" s="151" t="s">
        <v>132</v>
      </c>
      <c r="P26" s="151" t="s">
        <v>133</v>
      </c>
      <c r="Q26" s="187"/>
      <c r="R26" s="151"/>
      <c r="S26" s="151"/>
      <c r="T26" s="153">
        <f>Q26/L26</f>
        <v>0</v>
      </c>
      <c r="U26" s="153">
        <v>1</v>
      </c>
      <c r="V26" s="176"/>
    </row>
    <row r="27" spans="1:22" x14ac:dyDescent="0.25">
      <c r="J27" s="63">
        <f>SUM(J8)</f>
        <v>788256567</v>
      </c>
      <c r="K27" s="63">
        <f>SUM(K8)</f>
        <v>788256567</v>
      </c>
      <c r="T27" s="6">
        <f>SUM(T8:T26)</f>
        <v>1</v>
      </c>
    </row>
    <row r="28" spans="1:22" ht="23.25" x14ac:dyDescent="0.25">
      <c r="C28" s="12" t="s">
        <v>109</v>
      </c>
      <c r="D28" s="194">
        <f>SUM(J8)</f>
        <v>788256567</v>
      </c>
      <c r="E28" s="195"/>
      <c r="U28" s="59" t="s">
        <v>249</v>
      </c>
    </row>
    <row r="29" spans="1:22" ht="23.25" x14ac:dyDescent="0.25">
      <c r="C29" s="12" t="s">
        <v>110</v>
      </c>
      <c r="D29" s="286"/>
      <c r="E29" s="287"/>
      <c r="U29" s="58">
        <f>T27/18</f>
        <v>5.5555555555555552E-2</v>
      </c>
    </row>
    <row r="30" spans="1:22" ht="23.25" x14ac:dyDescent="0.25">
      <c r="C30" s="11" t="s">
        <v>21</v>
      </c>
      <c r="D30" s="286"/>
      <c r="E30" s="287"/>
      <c r="U30" s="59" t="s">
        <v>248</v>
      </c>
    </row>
    <row r="31" spans="1:22" ht="43.5" customHeight="1" x14ac:dyDescent="0.25">
      <c r="C31" s="11" t="s">
        <v>22</v>
      </c>
      <c r="D31" s="279"/>
      <c r="E31" s="280"/>
      <c r="U31" s="58">
        <f>U29/13</f>
        <v>4.2735042735042731E-3</v>
      </c>
    </row>
    <row r="32" spans="1:22" ht="15.75" x14ac:dyDescent="0.25">
      <c r="C32" s="11" t="s">
        <v>23</v>
      </c>
      <c r="D32" s="250"/>
      <c r="E32" s="251"/>
    </row>
  </sheetData>
  <mergeCells count="35">
    <mergeCell ref="A3:U5"/>
    <mergeCell ref="A1:F2"/>
    <mergeCell ref="G1:U1"/>
    <mergeCell ref="G2:K2"/>
    <mergeCell ref="L2:P2"/>
    <mergeCell ref="Q2:U2"/>
    <mergeCell ref="A6:P6"/>
    <mergeCell ref="Q6:U6"/>
    <mergeCell ref="A8:A26"/>
    <mergeCell ref="B8:B26"/>
    <mergeCell ref="C8:C26"/>
    <mergeCell ref="D8:D26"/>
    <mergeCell ref="K8:K26"/>
    <mergeCell ref="L8:L9"/>
    <mergeCell ref="M8:M9"/>
    <mergeCell ref="E8:E26"/>
    <mergeCell ref="F8:F26"/>
    <mergeCell ref="G8:G18"/>
    <mergeCell ref="H8:H18"/>
    <mergeCell ref="N8:N9"/>
    <mergeCell ref="I8:I9"/>
    <mergeCell ref="D31:E31"/>
    <mergeCell ref="D32:E32"/>
    <mergeCell ref="U8:U9"/>
    <mergeCell ref="G19:G26"/>
    <mergeCell ref="H19:H26"/>
    <mergeCell ref="D29:E29"/>
    <mergeCell ref="D30:E30"/>
    <mergeCell ref="O8:O9"/>
    <mergeCell ref="P8:P9"/>
    <mergeCell ref="Q8:Q9"/>
    <mergeCell ref="R8:R9"/>
    <mergeCell ref="S8:S9"/>
    <mergeCell ref="T8:T9"/>
    <mergeCell ref="J8:J2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C367B-2557-487B-8FE9-4C883C16828F}">
  <dimension ref="A1:U24"/>
  <sheetViews>
    <sheetView topLeftCell="A11" zoomScale="80" zoomScaleNormal="80" workbookViewId="0">
      <selection activeCell="J21" sqref="J21"/>
    </sheetView>
  </sheetViews>
  <sheetFormatPr baseColWidth="10" defaultColWidth="11.42578125" defaultRowHeight="15" x14ac:dyDescent="0.25"/>
  <cols>
    <col min="1" max="1" width="11.42578125" style="9"/>
    <col min="2" max="2" width="17.5703125" style="9" customWidth="1"/>
    <col min="3" max="3" width="36.7109375" style="9" customWidth="1"/>
    <col min="4" max="4" width="20.28515625" style="9" customWidth="1"/>
    <col min="5" max="5" width="20.140625" style="9" customWidth="1"/>
    <col min="6" max="6" width="38" style="9" customWidth="1"/>
    <col min="7" max="7" width="24.140625" style="9" customWidth="1"/>
    <col min="8" max="8" width="29.140625" style="9" customWidth="1"/>
    <col min="9" max="9" width="44.7109375" style="9" customWidth="1"/>
    <col min="10" max="10" width="27.5703125" style="9" customWidth="1"/>
    <col min="11" max="11" width="22.85546875" style="9" customWidth="1"/>
    <col min="12" max="12" width="20.140625" style="9" customWidth="1"/>
    <col min="13" max="13" width="21.42578125" style="9" customWidth="1"/>
    <col min="14" max="14" width="16.28515625" style="9" customWidth="1"/>
    <col min="15" max="15" width="22.5703125" style="9" customWidth="1"/>
    <col min="16" max="16" width="24.5703125" style="9" customWidth="1"/>
    <col min="17" max="17" width="30.7109375" style="9" customWidth="1"/>
    <col min="18" max="18" width="17.85546875" style="9" customWidth="1"/>
    <col min="19" max="19" width="15.42578125" style="9" customWidth="1"/>
    <col min="20" max="20" width="15.42578125" style="56" customWidth="1"/>
    <col min="21" max="21" width="24.85546875" style="9" customWidth="1"/>
    <col min="22" max="22" width="13.7109375" style="9" customWidth="1"/>
    <col min="23" max="16384" width="11.42578125" style="9"/>
  </cols>
  <sheetData>
    <row r="1" spans="1:21" ht="66.75" customHeight="1" x14ac:dyDescent="0.25">
      <c r="A1" s="255"/>
      <c r="B1" s="256"/>
      <c r="C1" s="256"/>
      <c r="D1" s="256"/>
      <c r="E1" s="256"/>
      <c r="F1" s="257"/>
      <c r="G1" s="261" t="s">
        <v>24</v>
      </c>
      <c r="H1" s="261"/>
      <c r="I1" s="261"/>
      <c r="J1" s="261"/>
      <c r="K1" s="261"/>
      <c r="L1" s="261"/>
      <c r="M1" s="261"/>
      <c r="N1" s="261"/>
      <c r="O1" s="261"/>
      <c r="P1" s="261"/>
      <c r="Q1" s="261"/>
      <c r="R1" s="261"/>
      <c r="S1" s="261"/>
      <c r="T1" s="261"/>
      <c r="U1" s="261"/>
    </row>
    <row r="2" spans="1:21" ht="37.5" customHeight="1" x14ac:dyDescent="0.25">
      <c r="A2" s="258"/>
      <c r="B2" s="259"/>
      <c r="C2" s="259"/>
      <c r="D2" s="259"/>
      <c r="E2" s="259"/>
      <c r="F2" s="260"/>
      <c r="G2" s="262" t="s">
        <v>31</v>
      </c>
      <c r="H2" s="263"/>
      <c r="I2" s="263"/>
      <c r="J2" s="263"/>
      <c r="K2" s="264"/>
      <c r="L2" s="262" t="s">
        <v>32</v>
      </c>
      <c r="M2" s="263"/>
      <c r="N2" s="263"/>
      <c r="O2" s="263"/>
      <c r="P2" s="263"/>
      <c r="Q2" s="263" t="s">
        <v>33</v>
      </c>
      <c r="R2" s="263"/>
      <c r="S2" s="263"/>
      <c r="T2" s="263"/>
      <c r="U2" s="263"/>
    </row>
    <row r="3" spans="1:21" ht="15.75" customHeight="1" x14ac:dyDescent="0.25">
      <c r="A3" s="254" t="s">
        <v>358</v>
      </c>
      <c r="B3" s="254"/>
      <c r="C3" s="254"/>
      <c r="D3" s="254"/>
      <c r="E3" s="254"/>
      <c r="F3" s="254"/>
      <c r="G3" s="254"/>
      <c r="H3" s="254"/>
      <c r="I3" s="254"/>
      <c r="J3" s="254"/>
      <c r="K3" s="254"/>
      <c r="L3" s="254"/>
      <c r="M3" s="254"/>
      <c r="N3" s="254"/>
      <c r="O3" s="254"/>
      <c r="P3" s="254"/>
      <c r="Q3" s="254"/>
      <c r="R3" s="254"/>
      <c r="S3" s="254"/>
      <c r="T3" s="254"/>
      <c r="U3" s="254"/>
    </row>
    <row r="4" spans="1:21" ht="15.75" customHeight="1" x14ac:dyDescent="0.25">
      <c r="A4" s="254"/>
      <c r="B4" s="254"/>
      <c r="C4" s="254"/>
      <c r="D4" s="254"/>
      <c r="E4" s="254"/>
      <c r="F4" s="254"/>
      <c r="G4" s="254"/>
      <c r="H4" s="254"/>
      <c r="I4" s="254"/>
      <c r="J4" s="254"/>
      <c r="K4" s="254"/>
      <c r="L4" s="254"/>
      <c r="M4" s="254"/>
      <c r="N4" s="254"/>
      <c r="O4" s="254"/>
      <c r="P4" s="254"/>
      <c r="Q4" s="254"/>
      <c r="R4" s="254"/>
      <c r="S4" s="254"/>
      <c r="T4" s="254"/>
      <c r="U4" s="254"/>
    </row>
    <row r="5" spans="1:21" ht="15.75" customHeight="1" x14ac:dyDescent="0.25">
      <c r="A5" s="254"/>
      <c r="B5" s="254"/>
      <c r="C5" s="254"/>
      <c r="D5" s="254"/>
      <c r="E5" s="254"/>
      <c r="F5" s="254"/>
      <c r="G5" s="254"/>
      <c r="H5" s="254"/>
      <c r="I5" s="254"/>
      <c r="J5" s="254"/>
      <c r="K5" s="254"/>
      <c r="L5" s="254"/>
      <c r="M5" s="254"/>
      <c r="N5" s="254"/>
      <c r="O5" s="254"/>
      <c r="P5" s="254"/>
      <c r="Q5" s="254"/>
      <c r="R5" s="254"/>
      <c r="S5" s="254"/>
      <c r="T5" s="254"/>
      <c r="U5" s="254"/>
    </row>
    <row r="6" spans="1:21" ht="25.5" customHeight="1" x14ac:dyDescent="0.25">
      <c r="A6" s="252" t="s">
        <v>17</v>
      </c>
      <c r="B6" s="252"/>
      <c r="C6" s="252"/>
      <c r="D6" s="252"/>
      <c r="E6" s="252"/>
      <c r="F6" s="252"/>
      <c r="G6" s="252"/>
      <c r="H6" s="252"/>
      <c r="I6" s="252"/>
      <c r="J6" s="252"/>
      <c r="K6" s="252"/>
      <c r="L6" s="252"/>
      <c r="M6" s="252"/>
      <c r="N6" s="252"/>
      <c r="O6" s="252"/>
      <c r="P6" s="252"/>
      <c r="Q6" s="252" t="s">
        <v>18</v>
      </c>
      <c r="R6" s="252"/>
      <c r="S6" s="252"/>
      <c r="T6" s="252"/>
      <c r="U6" s="252"/>
    </row>
    <row r="7" spans="1:21" ht="113.25" customHeight="1" x14ac:dyDescent="0.25">
      <c r="A7" s="10" t="s">
        <v>0</v>
      </c>
      <c r="B7" s="10" t="s">
        <v>1</v>
      </c>
      <c r="C7" s="10" t="s">
        <v>30</v>
      </c>
      <c r="D7" s="10" t="s">
        <v>2</v>
      </c>
      <c r="E7" s="10" t="s">
        <v>115</v>
      </c>
      <c r="F7" s="10" t="s">
        <v>114</v>
      </c>
      <c r="G7" s="10" t="s">
        <v>3</v>
      </c>
      <c r="H7" s="10" t="s">
        <v>5</v>
      </c>
      <c r="I7" s="10" t="s">
        <v>4</v>
      </c>
      <c r="J7" s="10" t="s">
        <v>29</v>
      </c>
      <c r="K7" s="2" t="s">
        <v>8</v>
      </c>
      <c r="L7" s="10" t="s">
        <v>7</v>
      </c>
      <c r="M7" s="10" t="s">
        <v>10</v>
      </c>
      <c r="N7" s="10" t="s">
        <v>9</v>
      </c>
      <c r="O7" s="1" t="s">
        <v>6</v>
      </c>
      <c r="P7" s="1" t="s">
        <v>11</v>
      </c>
      <c r="Q7" s="3" t="s">
        <v>13</v>
      </c>
      <c r="R7" s="3" t="s">
        <v>12</v>
      </c>
      <c r="S7" s="3" t="s">
        <v>14</v>
      </c>
      <c r="T7" s="3" t="s">
        <v>15</v>
      </c>
      <c r="U7" s="10" t="s">
        <v>16</v>
      </c>
    </row>
    <row r="8" spans="1:21" ht="113.25" customHeight="1" x14ac:dyDescent="0.25">
      <c r="A8" s="314">
        <v>1</v>
      </c>
      <c r="B8" s="314">
        <v>2021002129</v>
      </c>
      <c r="C8" s="314" t="s">
        <v>42</v>
      </c>
      <c r="D8" s="314">
        <v>200356</v>
      </c>
      <c r="E8" s="314" t="s">
        <v>152</v>
      </c>
      <c r="F8" s="314" t="s">
        <v>154</v>
      </c>
      <c r="G8" s="314" t="s">
        <v>381</v>
      </c>
      <c r="H8" s="314" t="s">
        <v>382</v>
      </c>
      <c r="I8" s="218" t="s">
        <v>383</v>
      </c>
      <c r="J8" s="270">
        <v>382447982</v>
      </c>
      <c r="K8" s="270">
        <v>382447982</v>
      </c>
      <c r="L8" s="215">
        <v>2</v>
      </c>
      <c r="M8" s="215">
        <v>2</v>
      </c>
      <c r="N8" s="215">
        <v>2</v>
      </c>
      <c r="O8" s="217" t="s">
        <v>384</v>
      </c>
      <c r="P8" s="216" t="s">
        <v>63</v>
      </c>
      <c r="Q8" s="214"/>
      <c r="R8" s="214"/>
      <c r="S8" s="214"/>
      <c r="T8" s="26">
        <v>0</v>
      </c>
      <c r="U8" s="311">
        <v>0</v>
      </c>
    </row>
    <row r="9" spans="1:21" ht="113.25" customHeight="1" x14ac:dyDescent="0.25">
      <c r="A9" s="314"/>
      <c r="B9" s="314"/>
      <c r="C9" s="314"/>
      <c r="D9" s="314"/>
      <c r="E9" s="314"/>
      <c r="F9" s="314"/>
      <c r="G9" s="314"/>
      <c r="H9" s="314"/>
      <c r="I9" s="219" t="s">
        <v>385</v>
      </c>
      <c r="J9" s="271"/>
      <c r="K9" s="271"/>
      <c r="L9" s="215">
        <v>20</v>
      </c>
      <c r="M9" s="215">
        <v>20</v>
      </c>
      <c r="N9" s="215">
        <v>40</v>
      </c>
      <c r="O9" s="217" t="s">
        <v>384</v>
      </c>
      <c r="P9" s="216" t="s">
        <v>63</v>
      </c>
      <c r="Q9" s="214"/>
      <c r="R9" s="214"/>
      <c r="S9" s="214"/>
      <c r="T9" s="26">
        <v>0</v>
      </c>
      <c r="U9" s="312"/>
    </row>
    <row r="10" spans="1:21" s="18" customFormat="1" ht="66.75" customHeight="1" x14ac:dyDescent="0.25">
      <c r="A10" s="322">
        <v>2</v>
      </c>
      <c r="B10" s="322">
        <v>2021002129</v>
      </c>
      <c r="C10" s="308" t="s">
        <v>42</v>
      </c>
      <c r="D10" s="325">
        <v>200356</v>
      </c>
      <c r="E10" s="308" t="s">
        <v>152</v>
      </c>
      <c r="F10" s="308" t="s">
        <v>154</v>
      </c>
      <c r="G10" s="314" t="s">
        <v>155</v>
      </c>
      <c r="H10" s="278" t="s">
        <v>156</v>
      </c>
      <c r="I10" s="155" t="s">
        <v>157</v>
      </c>
      <c r="J10" s="270">
        <v>248139331</v>
      </c>
      <c r="K10" s="270">
        <v>248139331</v>
      </c>
      <c r="L10" s="215">
        <v>2</v>
      </c>
      <c r="M10" s="215">
        <v>2</v>
      </c>
      <c r="N10" s="215">
        <v>2</v>
      </c>
      <c r="O10" s="319" t="s">
        <v>158</v>
      </c>
      <c r="P10" s="266" t="s">
        <v>159</v>
      </c>
      <c r="Q10" s="109"/>
      <c r="R10" s="156"/>
      <c r="S10" s="156"/>
      <c r="T10" s="26">
        <f t="shared" ref="T10:T11" si="0">Q10/L10</f>
        <v>0</v>
      </c>
      <c r="U10" s="311">
        <f>S10/N10</f>
        <v>0</v>
      </c>
    </row>
    <row r="11" spans="1:21" s="18" customFormat="1" ht="42.75" customHeight="1" x14ac:dyDescent="0.25">
      <c r="A11" s="323"/>
      <c r="B11" s="323"/>
      <c r="C11" s="309"/>
      <c r="D11" s="326"/>
      <c r="E11" s="309"/>
      <c r="F11" s="309"/>
      <c r="G11" s="314"/>
      <c r="H11" s="278"/>
      <c r="I11" s="155" t="s">
        <v>160</v>
      </c>
      <c r="J11" s="271"/>
      <c r="K11" s="271"/>
      <c r="L11" s="215">
        <v>1</v>
      </c>
      <c r="M11" s="215">
        <v>1</v>
      </c>
      <c r="N11" s="215">
        <v>1</v>
      </c>
      <c r="O11" s="320"/>
      <c r="P11" s="268"/>
      <c r="Q11" s="109"/>
      <c r="R11" s="109"/>
      <c r="S11" s="109"/>
      <c r="T11" s="26">
        <f t="shared" si="0"/>
        <v>0</v>
      </c>
      <c r="U11" s="312"/>
    </row>
    <row r="12" spans="1:21" s="18" customFormat="1" ht="48.75" customHeight="1" x14ac:dyDescent="0.25">
      <c r="A12" s="323"/>
      <c r="B12" s="323"/>
      <c r="C12" s="309"/>
      <c r="D12" s="326"/>
      <c r="E12" s="309"/>
      <c r="F12" s="309"/>
      <c r="G12" s="314"/>
      <c r="H12" s="278"/>
      <c r="I12" s="155" t="s">
        <v>161</v>
      </c>
      <c r="J12" s="271"/>
      <c r="K12" s="271"/>
      <c r="L12" s="157">
        <v>1</v>
      </c>
      <c r="M12" s="151">
        <v>1</v>
      </c>
      <c r="N12" s="151">
        <v>1</v>
      </c>
      <c r="O12" s="320"/>
      <c r="P12" s="268"/>
      <c r="Q12" s="109"/>
      <c r="R12" s="109"/>
      <c r="S12" s="109"/>
      <c r="T12" s="26">
        <f t="shared" ref="T12:T14" si="1">Q12/L12</f>
        <v>0</v>
      </c>
      <c r="U12" s="312"/>
    </row>
    <row r="13" spans="1:21" s="18" customFormat="1" ht="60" x14ac:dyDescent="0.25">
      <c r="A13" s="323"/>
      <c r="B13" s="323"/>
      <c r="C13" s="309"/>
      <c r="D13" s="326"/>
      <c r="E13" s="309"/>
      <c r="F13" s="309"/>
      <c r="G13" s="314"/>
      <c r="H13" s="278"/>
      <c r="I13" s="155" t="s">
        <v>162</v>
      </c>
      <c r="J13" s="271"/>
      <c r="K13" s="271"/>
      <c r="L13" s="157">
        <v>1</v>
      </c>
      <c r="M13" s="151">
        <v>1</v>
      </c>
      <c r="N13" s="151">
        <v>1</v>
      </c>
      <c r="O13" s="320"/>
      <c r="P13" s="268"/>
      <c r="Q13" s="109"/>
      <c r="R13" s="109"/>
      <c r="S13" s="109"/>
      <c r="T13" s="26">
        <f t="shared" si="1"/>
        <v>0</v>
      </c>
      <c r="U13" s="312"/>
    </row>
    <row r="14" spans="1:21" s="18" customFormat="1" ht="72" customHeight="1" x14ac:dyDescent="0.25">
      <c r="A14" s="323"/>
      <c r="B14" s="323"/>
      <c r="C14" s="309"/>
      <c r="D14" s="326"/>
      <c r="E14" s="309"/>
      <c r="F14" s="309"/>
      <c r="G14" s="314"/>
      <c r="H14" s="278"/>
      <c r="I14" s="155" t="s">
        <v>163</v>
      </c>
      <c r="J14" s="272"/>
      <c r="K14" s="272"/>
      <c r="L14" s="157">
        <v>1</v>
      </c>
      <c r="M14" s="151">
        <v>1</v>
      </c>
      <c r="N14" s="151">
        <v>1</v>
      </c>
      <c r="O14" s="321"/>
      <c r="P14" s="269"/>
      <c r="Q14" s="109"/>
      <c r="R14" s="109"/>
      <c r="S14" s="109"/>
      <c r="T14" s="26">
        <f t="shared" si="1"/>
        <v>0</v>
      </c>
      <c r="U14" s="313"/>
    </row>
    <row r="15" spans="1:21" s="18" customFormat="1" ht="41.25" customHeight="1" x14ac:dyDescent="0.25">
      <c r="A15" s="323"/>
      <c r="B15" s="323"/>
      <c r="C15" s="309"/>
      <c r="D15" s="326"/>
      <c r="E15" s="309"/>
      <c r="F15" s="309"/>
      <c r="G15" s="314" t="s">
        <v>164</v>
      </c>
      <c r="H15" s="314" t="s">
        <v>165</v>
      </c>
      <c r="I15" s="158" t="s">
        <v>166</v>
      </c>
      <c r="J15" s="316">
        <v>195622778</v>
      </c>
      <c r="K15" s="316">
        <v>195622778</v>
      </c>
      <c r="L15" s="159">
        <v>1</v>
      </c>
      <c r="M15" s="160">
        <v>1</v>
      </c>
      <c r="N15" s="52">
        <v>2</v>
      </c>
      <c r="O15" s="152" t="s">
        <v>167</v>
      </c>
      <c r="P15" s="161" t="s">
        <v>63</v>
      </c>
      <c r="Q15" s="159"/>
      <c r="R15" s="109"/>
      <c r="S15" s="109"/>
      <c r="T15" s="5">
        <f>Q15/L15</f>
        <v>0</v>
      </c>
      <c r="U15" s="26">
        <f>S15/N15</f>
        <v>0</v>
      </c>
    </row>
    <row r="16" spans="1:21" s="18" customFormat="1" ht="39.6" customHeight="1" x14ac:dyDescent="0.25">
      <c r="A16" s="323"/>
      <c r="B16" s="323"/>
      <c r="C16" s="309"/>
      <c r="D16" s="326"/>
      <c r="E16" s="309"/>
      <c r="F16" s="309"/>
      <c r="G16" s="315"/>
      <c r="H16" s="315"/>
      <c r="I16" s="162" t="s">
        <v>168</v>
      </c>
      <c r="J16" s="317"/>
      <c r="K16" s="317"/>
      <c r="L16" s="163">
        <v>1</v>
      </c>
      <c r="M16" s="163">
        <v>1</v>
      </c>
      <c r="N16" s="163">
        <v>1</v>
      </c>
      <c r="O16" s="152" t="s">
        <v>167</v>
      </c>
      <c r="P16" s="161" t="s">
        <v>63</v>
      </c>
      <c r="Q16" s="163"/>
      <c r="R16" s="151"/>
      <c r="S16" s="151"/>
      <c r="T16" s="5">
        <f>Q16/L16</f>
        <v>0</v>
      </c>
      <c r="U16" s="26">
        <f t="shared" ref="U16:U17" si="2">S16/N16</f>
        <v>0</v>
      </c>
    </row>
    <row r="17" spans="1:21" s="18" customFormat="1" ht="188.25" customHeight="1" x14ac:dyDescent="0.25">
      <c r="A17" s="324"/>
      <c r="B17" s="324"/>
      <c r="C17" s="310"/>
      <c r="D17" s="327"/>
      <c r="E17" s="310"/>
      <c r="F17" s="310"/>
      <c r="G17" s="315"/>
      <c r="H17" s="315"/>
      <c r="I17" s="162" t="s">
        <v>169</v>
      </c>
      <c r="J17" s="318"/>
      <c r="K17" s="318"/>
      <c r="L17" s="163">
        <v>1</v>
      </c>
      <c r="M17" s="163">
        <v>1</v>
      </c>
      <c r="N17" s="163">
        <v>1</v>
      </c>
      <c r="O17" s="152" t="s">
        <v>167</v>
      </c>
      <c r="P17" s="161" t="s">
        <v>63</v>
      </c>
      <c r="Q17" s="163"/>
      <c r="R17" s="151"/>
      <c r="S17" s="151"/>
      <c r="T17" s="5">
        <f>Q17/L17</f>
        <v>0</v>
      </c>
      <c r="U17" s="26">
        <f t="shared" si="2"/>
        <v>0</v>
      </c>
    </row>
    <row r="18" spans="1:21" s="18" customFormat="1" ht="118.5" customHeight="1" x14ac:dyDescent="0.25">
      <c r="A18" s="151">
        <v>3</v>
      </c>
      <c r="B18" s="109">
        <v>2021002131</v>
      </c>
      <c r="C18" s="52" t="s">
        <v>170</v>
      </c>
      <c r="D18" s="145">
        <v>200230</v>
      </c>
      <c r="E18" s="164" t="s">
        <v>152</v>
      </c>
      <c r="F18" s="146" t="s">
        <v>154</v>
      </c>
      <c r="G18" s="52" t="s">
        <v>247</v>
      </c>
      <c r="H18" s="52" t="s">
        <v>153</v>
      </c>
      <c r="I18" s="146" t="s">
        <v>332</v>
      </c>
      <c r="J18" s="165">
        <v>481465487</v>
      </c>
      <c r="K18" s="165">
        <v>481465487</v>
      </c>
      <c r="L18" s="109">
        <v>10</v>
      </c>
      <c r="M18" s="109">
        <v>0</v>
      </c>
      <c r="N18" s="109">
        <v>10</v>
      </c>
      <c r="O18" s="108" t="s">
        <v>64</v>
      </c>
      <c r="P18" s="108" t="s">
        <v>64</v>
      </c>
      <c r="Q18" s="109">
        <v>0</v>
      </c>
      <c r="R18" s="109"/>
      <c r="S18" s="109"/>
      <c r="T18" s="5">
        <v>0</v>
      </c>
      <c r="U18" s="26">
        <v>0</v>
      </c>
    </row>
    <row r="19" spans="1:21" x14ac:dyDescent="0.25">
      <c r="J19" s="63">
        <f>SUM(J8:J18)</f>
        <v>1307675578</v>
      </c>
      <c r="K19" s="63">
        <f>SUM(K8:K18)</f>
        <v>1307675578</v>
      </c>
      <c r="T19" s="60">
        <f>SUM(T10:T18)</f>
        <v>0</v>
      </c>
    </row>
    <row r="20" spans="1:21" ht="23.25" x14ac:dyDescent="0.25">
      <c r="C20" s="16" t="s">
        <v>109</v>
      </c>
      <c r="D20" s="196">
        <f>SUM(J8:J18)</f>
        <v>1307675578</v>
      </c>
      <c r="E20" s="196"/>
      <c r="U20" s="59" t="s">
        <v>249</v>
      </c>
    </row>
    <row r="21" spans="1:21" ht="23.25" x14ac:dyDescent="0.25">
      <c r="C21" s="16" t="s">
        <v>110</v>
      </c>
      <c r="D21" s="286"/>
      <c r="E21" s="287"/>
      <c r="U21" s="58">
        <f>T19/12</f>
        <v>0</v>
      </c>
    </row>
    <row r="22" spans="1:21" ht="30" x14ac:dyDescent="0.25">
      <c r="C22" s="17" t="s">
        <v>21</v>
      </c>
      <c r="D22" s="305"/>
      <c r="E22" s="305"/>
      <c r="U22" s="59" t="s">
        <v>248</v>
      </c>
    </row>
    <row r="23" spans="1:21" ht="23.25" x14ac:dyDescent="0.25">
      <c r="C23" s="17" t="s">
        <v>22</v>
      </c>
      <c r="D23" s="306"/>
      <c r="E23" s="306"/>
      <c r="U23" s="58">
        <f>U21/17</f>
        <v>0</v>
      </c>
    </row>
    <row r="24" spans="1:21" ht="15.75" x14ac:dyDescent="0.25">
      <c r="C24" s="17" t="s">
        <v>23</v>
      </c>
      <c r="D24" s="307"/>
      <c r="E24" s="307"/>
    </row>
  </sheetData>
  <mergeCells count="40">
    <mergeCell ref="A8:A9"/>
    <mergeCell ref="B8:B9"/>
    <mergeCell ref="H8:H9"/>
    <mergeCell ref="U8:U9"/>
    <mergeCell ref="J8:J9"/>
    <mergeCell ref="K8:K9"/>
    <mergeCell ref="G8:G9"/>
    <mergeCell ref="F8:F9"/>
    <mergeCell ref="E8:E9"/>
    <mergeCell ref="D8:D9"/>
    <mergeCell ref="C8:C9"/>
    <mergeCell ref="A6:P6"/>
    <mergeCell ref="Q6:U6"/>
    <mergeCell ref="A3:U5"/>
    <mergeCell ref="A1:F2"/>
    <mergeCell ref="G1:U1"/>
    <mergeCell ref="G2:K2"/>
    <mergeCell ref="L2:P2"/>
    <mergeCell ref="Q2:U2"/>
    <mergeCell ref="A10:A17"/>
    <mergeCell ref="B10:B17"/>
    <mergeCell ref="C10:C17"/>
    <mergeCell ref="D10:D17"/>
    <mergeCell ref="E10:E17"/>
    <mergeCell ref="U10:U14"/>
    <mergeCell ref="G15:G17"/>
    <mergeCell ref="H15:H17"/>
    <mergeCell ref="J15:J17"/>
    <mergeCell ref="K15:K17"/>
    <mergeCell ref="O10:O14"/>
    <mergeCell ref="P10:P14"/>
    <mergeCell ref="G10:G14"/>
    <mergeCell ref="H10:H14"/>
    <mergeCell ref="J10:J14"/>
    <mergeCell ref="K10:K14"/>
    <mergeCell ref="D21:E21"/>
    <mergeCell ref="D22:E22"/>
    <mergeCell ref="D23:E23"/>
    <mergeCell ref="D24:E24"/>
    <mergeCell ref="F10:F17"/>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8024A-099A-4068-B047-9C5C12FF1ED4}">
  <dimension ref="A1:AA24"/>
  <sheetViews>
    <sheetView topLeftCell="B1" zoomScale="80" zoomScaleNormal="80" workbookViewId="0">
      <selection activeCell="K20" sqref="K20"/>
    </sheetView>
  </sheetViews>
  <sheetFormatPr baseColWidth="10" defaultColWidth="11.42578125" defaultRowHeight="15" x14ac:dyDescent="0.25"/>
  <cols>
    <col min="1" max="1" width="11.42578125" style="9"/>
    <col min="2" max="2" width="17.5703125" style="9" customWidth="1"/>
    <col min="3" max="3" width="36.7109375" style="9" customWidth="1"/>
    <col min="4" max="4" width="20.28515625" style="9" customWidth="1"/>
    <col min="5" max="5" width="20.140625" style="9" customWidth="1"/>
    <col min="6" max="6" width="23.7109375" style="9" customWidth="1"/>
    <col min="7" max="7" width="24.140625" style="9" customWidth="1"/>
    <col min="8" max="8" width="22.28515625" style="9" customWidth="1"/>
    <col min="9" max="9" width="45.85546875" style="9" customWidth="1"/>
    <col min="10" max="10" width="27.5703125" style="9" customWidth="1"/>
    <col min="11" max="11" width="22.85546875" style="9" customWidth="1"/>
    <col min="12" max="12" width="20.140625" style="9" customWidth="1"/>
    <col min="13" max="13" width="21.42578125" style="9" customWidth="1"/>
    <col min="14" max="14" width="16.28515625" style="9" customWidth="1"/>
    <col min="15" max="15" width="22.5703125" style="9" customWidth="1"/>
    <col min="16" max="16" width="24.5703125" style="9" customWidth="1"/>
    <col min="17" max="17" width="16" style="9" customWidth="1"/>
    <col min="18" max="18" width="17.85546875" style="9" customWidth="1"/>
    <col min="19" max="20" width="15.42578125" style="9" customWidth="1"/>
    <col min="21" max="21" width="24.85546875" style="9" customWidth="1"/>
    <col min="22" max="22" width="13.7109375" style="9" customWidth="1"/>
    <col min="23" max="16384" width="11.42578125" style="9"/>
  </cols>
  <sheetData>
    <row r="1" spans="1:22" ht="66.75" customHeight="1" x14ac:dyDescent="0.25">
      <c r="A1" s="255"/>
      <c r="B1" s="256"/>
      <c r="C1" s="256"/>
      <c r="D1" s="256"/>
      <c r="E1" s="256"/>
      <c r="F1" s="257"/>
      <c r="G1" s="261" t="s">
        <v>24</v>
      </c>
      <c r="H1" s="261"/>
      <c r="I1" s="261"/>
      <c r="J1" s="261"/>
      <c r="K1" s="261"/>
      <c r="L1" s="261"/>
      <c r="M1" s="261"/>
      <c r="N1" s="261"/>
      <c r="O1" s="261"/>
      <c r="P1" s="261"/>
      <c r="Q1" s="261"/>
      <c r="R1" s="261"/>
      <c r="S1" s="261"/>
      <c r="T1" s="261"/>
      <c r="U1" s="261"/>
    </row>
    <row r="2" spans="1:22" ht="37.5" customHeight="1" x14ac:dyDescent="0.25">
      <c r="A2" s="258"/>
      <c r="B2" s="259"/>
      <c r="C2" s="259"/>
      <c r="D2" s="259"/>
      <c r="E2" s="259"/>
      <c r="F2" s="260"/>
      <c r="G2" s="262" t="s">
        <v>31</v>
      </c>
      <c r="H2" s="263"/>
      <c r="I2" s="263"/>
      <c r="J2" s="263"/>
      <c r="K2" s="264"/>
      <c r="L2" s="262" t="s">
        <v>32</v>
      </c>
      <c r="M2" s="263"/>
      <c r="N2" s="263"/>
      <c r="O2" s="263"/>
      <c r="P2" s="263"/>
      <c r="Q2" s="263" t="s">
        <v>33</v>
      </c>
      <c r="R2" s="263"/>
      <c r="S2" s="263"/>
      <c r="T2" s="263"/>
      <c r="U2" s="263"/>
    </row>
    <row r="3" spans="1:22" ht="15.75" customHeight="1" x14ac:dyDescent="0.25">
      <c r="A3" s="254" t="s">
        <v>358</v>
      </c>
      <c r="B3" s="254"/>
      <c r="C3" s="254"/>
      <c r="D3" s="254"/>
      <c r="E3" s="254"/>
      <c r="F3" s="254"/>
      <c r="G3" s="254"/>
      <c r="H3" s="254"/>
      <c r="I3" s="254"/>
      <c r="J3" s="254"/>
      <c r="K3" s="254"/>
      <c r="L3" s="254"/>
      <c r="M3" s="254"/>
      <c r="N3" s="254"/>
      <c r="O3" s="254"/>
      <c r="P3" s="254"/>
      <c r="Q3" s="254"/>
      <c r="R3" s="254"/>
      <c r="S3" s="254"/>
      <c r="T3" s="254"/>
      <c r="U3" s="254"/>
    </row>
    <row r="4" spans="1:22" ht="15.75" customHeight="1" x14ac:dyDescent="0.25">
      <c r="A4" s="254"/>
      <c r="B4" s="254"/>
      <c r="C4" s="254"/>
      <c r="D4" s="254"/>
      <c r="E4" s="254"/>
      <c r="F4" s="254"/>
      <c r="G4" s="254"/>
      <c r="H4" s="254"/>
      <c r="I4" s="254"/>
      <c r="J4" s="254"/>
      <c r="K4" s="254"/>
      <c r="L4" s="254"/>
      <c r="M4" s="254"/>
      <c r="N4" s="254"/>
      <c r="O4" s="254"/>
      <c r="P4" s="254"/>
      <c r="Q4" s="254"/>
      <c r="R4" s="254"/>
      <c r="S4" s="254"/>
      <c r="T4" s="254"/>
      <c r="U4" s="254"/>
    </row>
    <row r="5" spans="1:22" ht="15.75" customHeight="1" x14ac:dyDescent="0.25">
      <c r="A5" s="254"/>
      <c r="B5" s="254"/>
      <c r="C5" s="254"/>
      <c r="D5" s="254"/>
      <c r="E5" s="254"/>
      <c r="F5" s="254"/>
      <c r="G5" s="254"/>
      <c r="H5" s="254"/>
      <c r="I5" s="254"/>
      <c r="J5" s="254"/>
      <c r="K5" s="254"/>
      <c r="L5" s="254"/>
      <c r="M5" s="254"/>
      <c r="N5" s="254"/>
      <c r="O5" s="254"/>
      <c r="P5" s="254"/>
      <c r="Q5" s="254"/>
      <c r="R5" s="254"/>
      <c r="S5" s="254"/>
      <c r="T5" s="254"/>
      <c r="U5" s="254"/>
    </row>
    <row r="6" spans="1:22" ht="25.5" customHeight="1" x14ac:dyDescent="0.25">
      <c r="A6" s="252" t="s">
        <v>17</v>
      </c>
      <c r="B6" s="252"/>
      <c r="C6" s="252"/>
      <c r="D6" s="252"/>
      <c r="E6" s="252"/>
      <c r="F6" s="252"/>
      <c r="G6" s="252"/>
      <c r="H6" s="252"/>
      <c r="I6" s="252"/>
      <c r="J6" s="252"/>
      <c r="K6" s="252"/>
      <c r="L6" s="252"/>
      <c r="M6" s="252"/>
      <c r="N6" s="252"/>
      <c r="O6" s="252"/>
      <c r="P6" s="252"/>
      <c r="Q6" s="252" t="s">
        <v>18</v>
      </c>
      <c r="R6" s="252"/>
      <c r="S6" s="252"/>
      <c r="T6" s="252"/>
      <c r="U6" s="252"/>
    </row>
    <row r="7" spans="1:22" ht="113.25" customHeight="1" x14ac:dyDescent="0.25">
      <c r="A7" s="10" t="s">
        <v>0</v>
      </c>
      <c r="B7" s="10" t="s">
        <v>1</v>
      </c>
      <c r="C7" s="10" t="s">
        <v>30</v>
      </c>
      <c r="D7" s="10" t="s">
        <v>2</v>
      </c>
      <c r="E7" s="10" t="s">
        <v>115</v>
      </c>
      <c r="F7" s="10" t="s">
        <v>114</v>
      </c>
      <c r="G7" s="10" t="s">
        <v>3</v>
      </c>
      <c r="H7" s="10" t="s">
        <v>5</v>
      </c>
      <c r="I7" s="10" t="s">
        <v>4</v>
      </c>
      <c r="J7" s="10" t="s">
        <v>29</v>
      </c>
      <c r="K7" s="2" t="s">
        <v>8</v>
      </c>
      <c r="L7" s="10" t="s">
        <v>7</v>
      </c>
      <c r="M7" s="10" t="s">
        <v>10</v>
      </c>
      <c r="N7" s="10" t="s">
        <v>9</v>
      </c>
      <c r="O7" s="1" t="s">
        <v>6</v>
      </c>
      <c r="P7" s="1" t="s">
        <v>11</v>
      </c>
      <c r="Q7" s="3" t="s">
        <v>13</v>
      </c>
      <c r="R7" s="3" t="s">
        <v>12</v>
      </c>
      <c r="S7" s="3" t="s">
        <v>14</v>
      </c>
      <c r="T7" s="3" t="s">
        <v>15</v>
      </c>
      <c r="U7" s="10" t="s">
        <v>16</v>
      </c>
    </row>
    <row r="8" spans="1:22" s="18" customFormat="1" ht="105" x14ac:dyDescent="0.25">
      <c r="A8" s="166">
        <v>1</v>
      </c>
      <c r="B8" s="166">
        <v>2021002130</v>
      </c>
      <c r="C8" s="166" t="s">
        <v>34</v>
      </c>
      <c r="D8" s="166">
        <v>200354</v>
      </c>
      <c r="E8" s="166" t="s">
        <v>171</v>
      </c>
      <c r="F8" s="166" t="s">
        <v>172</v>
      </c>
      <c r="G8" s="167" t="s">
        <v>173</v>
      </c>
      <c r="H8" s="333" t="s">
        <v>174</v>
      </c>
      <c r="I8" s="167" t="s">
        <v>175</v>
      </c>
      <c r="J8" s="340">
        <v>1455579296</v>
      </c>
      <c r="K8" s="270">
        <v>1455579296</v>
      </c>
      <c r="L8" s="167">
        <v>30</v>
      </c>
      <c r="M8" s="167">
        <v>30</v>
      </c>
      <c r="N8" s="167">
        <v>30</v>
      </c>
      <c r="O8" s="167" t="s">
        <v>176</v>
      </c>
      <c r="P8" s="167" t="s">
        <v>177</v>
      </c>
      <c r="Q8" s="167"/>
      <c r="R8" s="168"/>
      <c r="S8" s="168"/>
      <c r="T8" s="169">
        <f>Q8/L8</f>
        <v>0</v>
      </c>
      <c r="U8" s="170">
        <f>S8/N8</f>
        <v>0</v>
      </c>
    </row>
    <row r="9" spans="1:22" s="18" customFormat="1" ht="37.15" customHeight="1" x14ac:dyDescent="0.25">
      <c r="A9" s="336">
        <v>2</v>
      </c>
      <c r="B9" s="336">
        <v>2021002129</v>
      </c>
      <c r="C9" s="308" t="s">
        <v>42</v>
      </c>
      <c r="D9" s="330">
        <v>200356</v>
      </c>
      <c r="E9" s="333" t="s">
        <v>171</v>
      </c>
      <c r="F9" s="333" t="s">
        <v>172</v>
      </c>
      <c r="G9" s="339" t="s">
        <v>173</v>
      </c>
      <c r="H9" s="334"/>
      <c r="I9" s="171" t="s">
        <v>333</v>
      </c>
      <c r="J9" s="341"/>
      <c r="K9" s="271"/>
      <c r="L9" s="172">
        <v>1</v>
      </c>
      <c r="M9" s="172">
        <v>1</v>
      </c>
      <c r="N9" s="172">
        <v>1</v>
      </c>
      <c r="O9" s="173" t="s">
        <v>176</v>
      </c>
      <c r="P9" s="173" t="s">
        <v>177</v>
      </c>
      <c r="Q9" s="172"/>
      <c r="R9" s="151"/>
      <c r="S9" s="151"/>
      <c r="T9" s="169">
        <f>Q9/L9</f>
        <v>0</v>
      </c>
      <c r="U9" s="170">
        <f t="shared" ref="U9:U18" si="0">S9/N9</f>
        <v>0</v>
      </c>
    </row>
    <row r="10" spans="1:22" s="18" customFormat="1" ht="37.15" customHeight="1" x14ac:dyDescent="0.25">
      <c r="A10" s="337"/>
      <c r="B10" s="337"/>
      <c r="C10" s="309"/>
      <c r="D10" s="331"/>
      <c r="E10" s="334"/>
      <c r="F10" s="334"/>
      <c r="G10" s="339"/>
      <c r="H10" s="334"/>
      <c r="I10" s="171" t="s">
        <v>178</v>
      </c>
      <c r="J10" s="341"/>
      <c r="K10" s="271"/>
      <c r="L10" s="172">
        <v>1</v>
      </c>
      <c r="M10" s="172">
        <v>1</v>
      </c>
      <c r="N10" s="172">
        <v>1</v>
      </c>
      <c r="O10" s="173" t="s">
        <v>176</v>
      </c>
      <c r="P10" s="173" t="s">
        <v>177</v>
      </c>
      <c r="Q10" s="172"/>
      <c r="R10" s="151"/>
      <c r="S10" s="151"/>
      <c r="T10" s="169">
        <f t="shared" ref="T10:T18" si="1">Q10/L10</f>
        <v>0</v>
      </c>
      <c r="U10" s="170">
        <f t="shared" si="0"/>
        <v>0</v>
      </c>
    </row>
    <row r="11" spans="1:22" s="18" customFormat="1" ht="41.45" customHeight="1" x14ac:dyDescent="0.25">
      <c r="A11" s="337"/>
      <c r="B11" s="337"/>
      <c r="C11" s="309"/>
      <c r="D11" s="331"/>
      <c r="E11" s="334"/>
      <c r="F11" s="334"/>
      <c r="G11" s="339"/>
      <c r="H11" s="334"/>
      <c r="I11" s="171" t="s">
        <v>180</v>
      </c>
      <c r="J11" s="341"/>
      <c r="K11" s="271"/>
      <c r="L11" s="172">
        <v>7</v>
      </c>
      <c r="M11" s="172">
        <v>7</v>
      </c>
      <c r="N11" s="172">
        <v>7</v>
      </c>
      <c r="O11" s="173" t="s">
        <v>176</v>
      </c>
      <c r="P11" s="173" t="s">
        <v>177</v>
      </c>
      <c r="Q11" s="172"/>
      <c r="R11" s="151"/>
      <c r="S11" s="151"/>
      <c r="T11" s="169">
        <f t="shared" si="1"/>
        <v>0</v>
      </c>
      <c r="U11" s="170">
        <f t="shared" si="0"/>
        <v>0</v>
      </c>
    </row>
    <row r="12" spans="1:22" s="18" customFormat="1" ht="90.6" customHeight="1" x14ac:dyDescent="0.25">
      <c r="A12" s="337"/>
      <c r="B12" s="337"/>
      <c r="C12" s="309"/>
      <c r="D12" s="331"/>
      <c r="E12" s="334"/>
      <c r="F12" s="334"/>
      <c r="G12" s="339"/>
      <c r="H12" s="334"/>
      <c r="I12" s="174" t="s">
        <v>334</v>
      </c>
      <c r="J12" s="341"/>
      <c r="K12" s="271"/>
      <c r="L12" s="172">
        <v>1</v>
      </c>
      <c r="M12" s="172">
        <v>1</v>
      </c>
      <c r="N12" s="172">
        <v>1</v>
      </c>
      <c r="O12" s="173" t="s">
        <v>176</v>
      </c>
      <c r="P12" s="173" t="s">
        <v>177</v>
      </c>
      <c r="Q12" s="172"/>
      <c r="R12" s="151"/>
      <c r="S12" s="151"/>
      <c r="T12" s="169">
        <f t="shared" si="1"/>
        <v>0</v>
      </c>
      <c r="U12" s="170">
        <f t="shared" si="0"/>
        <v>0</v>
      </c>
    </row>
    <row r="13" spans="1:22" s="18" customFormat="1" ht="104.45" customHeight="1" x14ac:dyDescent="0.25">
      <c r="A13" s="337"/>
      <c r="B13" s="337"/>
      <c r="C13" s="309"/>
      <c r="D13" s="331"/>
      <c r="E13" s="334"/>
      <c r="F13" s="334"/>
      <c r="G13" s="339"/>
      <c r="H13" s="334"/>
      <c r="I13" s="171" t="s">
        <v>179</v>
      </c>
      <c r="J13" s="341"/>
      <c r="K13" s="271"/>
      <c r="L13" s="172">
        <v>1</v>
      </c>
      <c r="M13" s="172">
        <v>1</v>
      </c>
      <c r="N13" s="172">
        <v>1</v>
      </c>
      <c r="O13" s="173" t="s">
        <v>176</v>
      </c>
      <c r="P13" s="173" t="s">
        <v>177</v>
      </c>
      <c r="Q13" s="172"/>
      <c r="R13" s="175"/>
      <c r="S13" s="175"/>
      <c r="T13" s="169">
        <f t="shared" si="1"/>
        <v>0</v>
      </c>
      <c r="U13" s="170">
        <f t="shared" si="0"/>
        <v>0</v>
      </c>
    </row>
    <row r="14" spans="1:22" s="18" customFormat="1" ht="90.6" customHeight="1" x14ac:dyDescent="0.25">
      <c r="A14" s="337"/>
      <c r="B14" s="337"/>
      <c r="C14" s="309"/>
      <c r="D14" s="331"/>
      <c r="E14" s="334"/>
      <c r="F14" s="334"/>
      <c r="G14" s="339"/>
      <c r="H14" s="334"/>
      <c r="I14" s="171" t="s">
        <v>335</v>
      </c>
      <c r="J14" s="341"/>
      <c r="K14" s="271"/>
      <c r="L14" s="172">
        <v>15</v>
      </c>
      <c r="M14" s="172">
        <v>15</v>
      </c>
      <c r="N14" s="172">
        <v>15</v>
      </c>
      <c r="O14" s="173" t="s">
        <v>176</v>
      </c>
      <c r="P14" s="173" t="s">
        <v>177</v>
      </c>
      <c r="Q14" s="172"/>
      <c r="R14" s="151"/>
      <c r="S14" s="151"/>
      <c r="T14" s="169">
        <f t="shared" si="1"/>
        <v>0</v>
      </c>
      <c r="U14" s="170">
        <f t="shared" si="0"/>
        <v>0</v>
      </c>
      <c r="V14" s="176"/>
    </row>
    <row r="15" spans="1:22" s="18" customFormat="1" ht="151.9" customHeight="1" x14ac:dyDescent="0.25">
      <c r="A15" s="337"/>
      <c r="B15" s="337"/>
      <c r="C15" s="309"/>
      <c r="D15" s="331"/>
      <c r="E15" s="334"/>
      <c r="F15" s="334"/>
      <c r="G15" s="339"/>
      <c r="H15" s="335"/>
      <c r="I15" s="171" t="s">
        <v>183</v>
      </c>
      <c r="J15" s="341"/>
      <c r="K15" s="271"/>
      <c r="L15" s="172">
        <v>600</v>
      </c>
      <c r="M15" s="172">
        <v>600</v>
      </c>
      <c r="N15" s="172">
        <v>600</v>
      </c>
      <c r="O15" s="173" t="s">
        <v>176</v>
      </c>
      <c r="P15" s="173" t="s">
        <v>177</v>
      </c>
      <c r="Q15" s="172"/>
      <c r="R15" s="151"/>
      <c r="S15" s="151"/>
      <c r="T15" s="169">
        <f t="shared" si="1"/>
        <v>0</v>
      </c>
      <c r="U15" s="170">
        <f t="shared" si="0"/>
        <v>0</v>
      </c>
    </row>
    <row r="16" spans="1:22" s="18" customFormat="1" ht="63" customHeight="1" x14ac:dyDescent="0.25">
      <c r="A16" s="337"/>
      <c r="B16" s="337"/>
      <c r="C16" s="309"/>
      <c r="D16" s="331"/>
      <c r="E16" s="334"/>
      <c r="F16" s="334"/>
      <c r="G16" s="339" t="s">
        <v>181</v>
      </c>
      <c r="H16" s="339" t="s">
        <v>182</v>
      </c>
      <c r="I16" s="171" t="s">
        <v>184</v>
      </c>
      <c r="J16" s="341"/>
      <c r="K16" s="271"/>
      <c r="L16" s="172">
        <v>400</v>
      </c>
      <c r="M16" s="172">
        <v>400</v>
      </c>
      <c r="N16" s="172">
        <v>400</v>
      </c>
      <c r="O16" s="173" t="s">
        <v>176</v>
      </c>
      <c r="P16" s="173" t="s">
        <v>177</v>
      </c>
      <c r="Q16" s="172"/>
      <c r="R16" s="151"/>
      <c r="S16" s="151"/>
      <c r="T16" s="169">
        <f t="shared" si="1"/>
        <v>0</v>
      </c>
      <c r="U16" s="170">
        <f t="shared" si="0"/>
        <v>0</v>
      </c>
    </row>
    <row r="17" spans="1:27" s="18" customFormat="1" ht="61.9" customHeight="1" x14ac:dyDescent="0.25">
      <c r="A17" s="337"/>
      <c r="B17" s="337"/>
      <c r="C17" s="309"/>
      <c r="D17" s="331"/>
      <c r="E17" s="334"/>
      <c r="F17" s="334"/>
      <c r="G17" s="339"/>
      <c r="H17" s="339"/>
      <c r="I17" s="171" t="s">
        <v>185</v>
      </c>
      <c r="J17" s="341"/>
      <c r="K17" s="271"/>
      <c r="L17" s="172">
        <v>1</v>
      </c>
      <c r="M17" s="172">
        <v>1</v>
      </c>
      <c r="N17" s="172">
        <v>1</v>
      </c>
      <c r="O17" s="173" t="s">
        <v>176</v>
      </c>
      <c r="P17" s="173" t="s">
        <v>177</v>
      </c>
      <c r="Q17" s="172"/>
      <c r="R17" s="151"/>
      <c r="S17" s="151"/>
      <c r="T17" s="169">
        <f t="shared" si="1"/>
        <v>0</v>
      </c>
      <c r="U17" s="170">
        <f t="shared" si="0"/>
        <v>0</v>
      </c>
    </row>
    <row r="18" spans="1:27" s="18" customFormat="1" ht="91.9" customHeight="1" x14ac:dyDescent="0.25">
      <c r="A18" s="338"/>
      <c r="B18" s="338"/>
      <c r="C18" s="310"/>
      <c r="D18" s="332"/>
      <c r="E18" s="335"/>
      <c r="F18" s="335"/>
      <c r="G18" s="339"/>
      <c r="H18" s="339"/>
      <c r="I18" s="171" t="s">
        <v>187</v>
      </c>
      <c r="J18" s="342"/>
      <c r="K18" s="272"/>
      <c r="L18" s="172">
        <v>1</v>
      </c>
      <c r="M18" s="172">
        <v>1</v>
      </c>
      <c r="N18" s="172">
        <v>1</v>
      </c>
      <c r="O18" s="173" t="s">
        <v>176</v>
      </c>
      <c r="P18" s="173" t="s">
        <v>177</v>
      </c>
      <c r="Q18" s="172"/>
      <c r="R18" s="177"/>
      <c r="S18" s="177"/>
      <c r="T18" s="169">
        <f t="shared" si="1"/>
        <v>0</v>
      </c>
      <c r="U18" s="170">
        <f t="shared" si="0"/>
        <v>0</v>
      </c>
      <c r="AA18" s="18" t="s">
        <v>186</v>
      </c>
    </row>
    <row r="19" spans="1:27" s="18" customFormat="1" x14ac:dyDescent="0.25">
      <c r="J19" s="178"/>
      <c r="K19" s="178"/>
      <c r="T19" s="179">
        <f>SUM(T8:T18)</f>
        <v>0</v>
      </c>
    </row>
    <row r="20" spans="1:27" ht="23.25" x14ac:dyDescent="0.25">
      <c r="C20" s="12" t="s">
        <v>188</v>
      </c>
      <c r="D20" s="196">
        <f>SUM(J8+J9)</f>
        <v>1455579296</v>
      </c>
      <c r="E20" s="196"/>
      <c r="J20" s="185">
        <f>SUM(J8:J19)</f>
        <v>1455579296</v>
      </c>
      <c r="K20" s="185">
        <f>SUM(K8:K19)</f>
        <v>1455579296</v>
      </c>
      <c r="U20" s="59" t="s">
        <v>249</v>
      </c>
    </row>
    <row r="21" spans="1:27" ht="23.25" x14ac:dyDescent="0.25">
      <c r="C21" s="12" t="s">
        <v>189</v>
      </c>
      <c r="D21" s="273"/>
      <c r="E21" s="274"/>
      <c r="U21" s="58">
        <f>T19/12</f>
        <v>0</v>
      </c>
    </row>
    <row r="22" spans="1:27" ht="30" x14ac:dyDescent="0.25">
      <c r="C22" s="11" t="s">
        <v>21</v>
      </c>
      <c r="D22" s="273"/>
      <c r="E22" s="274"/>
      <c r="U22" s="59" t="s">
        <v>248</v>
      </c>
    </row>
    <row r="23" spans="1:27" ht="23.25" x14ac:dyDescent="0.25">
      <c r="C23" s="11" t="s">
        <v>22</v>
      </c>
      <c r="D23" s="328"/>
      <c r="E23" s="329"/>
      <c r="U23" s="58">
        <f>U21/10</f>
        <v>0</v>
      </c>
    </row>
    <row r="24" spans="1:27" ht="15.75" x14ac:dyDescent="0.25">
      <c r="C24" s="11" t="s">
        <v>23</v>
      </c>
      <c r="D24" s="250"/>
      <c r="E24" s="251"/>
    </row>
  </sheetData>
  <mergeCells count="24">
    <mergeCell ref="A3:U5"/>
    <mergeCell ref="A1:F2"/>
    <mergeCell ref="G1:U1"/>
    <mergeCell ref="G2:K2"/>
    <mergeCell ref="L2:P2"/>
    <mergeCell ref="Q2:U2"/>
    <mergeCell ref="A6:P6"/>
    <mergeCell ref="Q6:U6"/>
    <mergeCell ref="H8:H15"/>
    <mergeCell ref="A9:A18"/>
    <mergeCell ref="B9:B18"/>
    <mergeCell ref="C9:C18"/>
    <mergeCell ref="G9:G15"/>
    <mergeCell ref="G16:G18"/>
    <mergeCell ref="H16:H18"/>
    <mergeCell ref="J8:J18"/>
    <mergeCell ref="K8:K18"/>
    <mergeCell ref="D23:E23"/>
    <mergeCell ref="D24:E24"/>
    <mergeCell ref="D9:D18"/>
    <mergeCell ref="E9:E18"/>
    <mergeCell ref="F9:F18"/>
    <mergeCell ref="D21:E21"/>
    <mergeCell ref="D22:E22"/>
  </mergeCells>
  <pageMargins left="0.7" right="0.7" top="0.75" bottom="0.75" header="0.3" footer="0.3"/>
  <pageSetup paperSize="0" orientation="portrait" horizontalDpi="0" verticalDpi="0" copie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3"/>
  <sheetViews>
    <sheetView zoomScale="80" zoomScaleNormal="80" workbookViewId="0">
      <selection activeCell="B8" sqref="B8:B14"/>
    </sheetView>
  </sheetViews>
  <sheetFormatPr baseColWidth="10" defaultRowHeight="15" x14ac:dyDescent="0.25"/>
  <cols>
    <col min="2" max="2" width="17.5703125" customWidth="1"/>
    <col min="3" max="3" width="36.7109375" customWidth="1"/>
    <col min="4" max="4" width="20.28515625" customWidth="1"/>
    <col min="5" max="5" width="20.140625" customWidth="1"/>
    <col min="6" max="6" width="23.7109375" customWidth="1"/>
    <col min="7" max="7" width="24.140625" customWidth="1"/>
    <col min="8" max="8" width="38.7109375" customWidth="1"/>
    <col min="9" max="9" width="45.85546875" customWidth="1"/>
    <col min="10" max="10" width="27.5703125" customWidth="1"/>
    <col min="11" max="11" width="22.85546875" customWidth="1"/>
    <col min="12" max="12" width="20.140625" customWidth="1"/>
    <col min="13" max="13" width="21.42578125" customWidth="1"/>
    <col min="14" max="14" width="16.28515625" customWidth="1"/>
    <col min="15" max="15" width="22.5703125" customWidth="1"/>
    <col min="16" max="16" width="24.5703125" customWidth="1"/>
    <col min="17" max="17" width="16" customWidth="1"/>
    <col min="18" max="18" width="17.85546875" customWidth="1"/>
    <col min="19" max="20" width="15.42578125" customWidth="1"/>
    <col min="21" max="21" width="33.85546875" customWidth="1"/>
    <col min="22" max="22" width="13.7109375" customWidth="1"/>
  </cols>
  <sheetData>
    <row r="1" spans="1:21" ht="66.75" customHeight="1" x14ac:dyDescent="0.25">
      <c r="A1" s="255"/>
      <c r="B1" s="256"/>
      <c r="C1" s="256"/>
      <c r="D1" s="256"/>
      <c r="E1" s="256"/>
      <c r="F1" s="257"/>
      <c r="G1" s="261" t="s">
        <v>24</v>
      </c>
      <c r="H1" s="261"/>
      <c r="I1" s="261"/>
      <c r="J1" s="261"/>
      <c r="K1" s="261"/>
      <c r="L1" s="261"/>
      <c r="M1" s="261"/>
      <c r="N1" s="261"/>
      <c r="O1" s="261"/>
      <c r="P1" s="261"/>
      <c r="Q1" s="261"/>
      <c r="R1" s="261"/>
      <c r="S1" s="261"/>
      <c r="T1" s="261"/>
      <c r="U1" s="261"/>
    </row>
    <row r="2" spans="1:21" ht="37.5" customHeight="1" x14ac:dyDescent="0.25">
      <c r="A2" s="258"/>
      <c r="B2" s="259"/>
      <c r="C2" s="259"/>
      <c r="D2" s="259"/>
      <c r="E2" s="259"/>
      <c r="F2" s="260"/>
      <c r="G2" s="262" t="s">
        <v>31</v>
      </c>
      <c r="H2" s="263"/>
      <c r="I2" s="263"/>
      <c r="J2" s="263"/>
      <c r="K2" s="264"/>
      <c r="L2" s="262" t="s">
        <v>32</v>
      </c>
      <c r="M2" s="263"/>
      <c r="N2" s="263"/>
      <c r="O2" s="263"/>
      <c r="P2" s="263"/>
      <c r="Q2" s="263" t="s">
        <v>33</v>
      </c>
      <c r="R2" s="263"/>
      <c r="S2" s="263"/>
      <c r="T2" s="263"/>
      <c r="U2" s="263"/>
    </row>
    <row r="3" spans="1:21" ht="15.75" customHeight="1" x14ac:dyDescent="0.25">
      <c r="A3" s="254" t="s">
        <v>358</v>
      </c>
      <c r="B3" s="254"/>
      <c r="C3" s="254"/>
      <c r="D3" s="254"/>
      <c r="E3" s="254"/>
      <c r="F3" s="254"/>
      <c r="G3" s="254"/>
      <c r="H3" s="254"/>
      <c r="I3" s="254"/>
      <c r="J3" s="254"/>
      <c r="K3" s="254"/>
      <c r="L3" s="254"/>
      <c r="M3" s="254"/>
      <c r="N3" s="254"/>
      <c r="O3" s="254"/>
      <c r="P3" s="254"/>
      <c r="Q3" s="254"/>
      <c r="R3" s="254"/>
      <c r="S3" s="254"/>
      <c r="T3" s="254"/>
      <c r="U3" s="254"/>
    </row>
    <row r="4" spans="1:21" ht="15.75" customHeight="1" x14ac:dyDescent="0.25">
      <c r="A4" s="254"/>
      <c r="B4" s="254"/>
      <c r="C4" s="254"/>
      <c r="D4" s="254"/>
      <c r="E4" s="254"/>
      <c r="F4" s="254"/>
      <c r="G4" s="254"/>
      <c r="H4" s="254"/>
      <c r="I4" s="254"/>
      <c r="J4" s="254"/>
      <c r="K4" s="254"/>
      <c r="L4" s="254"/>
      <c r="M4" s="254"/>
      <c r="N4" s="254"/>
      <c r="O4" s="254"/>
      <c r="P4" s="254"/>
      <c r="Q4" s="254"/>
      <c r="R4" s="254"/>
      <c r="S4" s="254"/>
      <c r="T4" s="254"/>
      <c r="U4" s="254"/>
    </row>
    <row r="5" spans="1:21" ht="15.75" customHeight="1" x14ac:dyDescent="0.25">
      <c r="A5" s="254"/>
      <c r="B5" s="254"/>
      <c r="C5" s="254"/>
      <c r="D5" s="254"/>
      <c r="E5" s="254"/>
      <c r="F5" s="254"/>
      <c r="G5" s="254"/>
      <c r="H5" s="254"/>
      <c r="I5" s="254"/>
      <c r="J5" s="254"/>
      <c r="K5" s="254"/>
      <c r="L5" s="254"/>
      <c r="M5" s="254"/>
      <c r="N5" s="254"/>
      <c r="O5" s="254"/>
      <c r="P5" s="254"/>
      <c r="Q5" s="254"/>
      <c r="R5" s="254"/>
      <c r="S5" s="254"/>
      <c r="T5" s="254"/>
      <c r="U5" s="254"/>
    </row>
    <row r="6" spans="1:21" ht="25.5" customHeight="1" x14ac:dyDescent="0.25">
      <c r="A6" s="252" t="s">
        <v>17</v>
      </c>
      <c r="B6" s="252"/>
      <c r="C6" s="252"/>
      <c r="D6" s="252"/>
      <c r="E6" s="252"/>
      <c r="F6" s="252"/>
      <c r="G6" s="252"/>
      <c r="H6" s="252"/>
      <c r="I6" s="252"/>
      <c r="J6" s="252"/>
      <c r="K6" s="252"/>
      <c r="L6" s="252"/>
      <c r="M6" s="252"/>
      <c r="N6" s="252"/>
      <c r="O6" s="252"/>
      <c r="P6" s="252"/>
      <c r="Q6" s="252" t="s">
        <v>18</v>
      </c>
      <c r="R6" s="252"/>
      <c r="S6" s="252"/>
      <c r="T6" s="252"/>
      <c r="U6" s="252"/>
    </row>
    <row r="7" spans="1:21" ht="113.25" customHeight="1" x14ac:dyDescent="0.25">
      <c r="A7" s="10" t="s">
        <v>0</v>
      </c>
      <c r="B7" s="10" t="s">
        <v>1</v>
      </c>
      <c r="C7" s="10" t="s">
        <v>30</v>
      </c>
      <c r="D7" s="10" t="s">
        <v>2</v>
      </c>
      <c r="E7" s="10" t="s">
        <v>115</v>
      </c>
      <c r="F7" s="10" t="s">
        <v>114</v>
      </c>
      <c r="G7" s="10" t="s">
        <v>3</v>
      </c>
      <c r="H7" s="10" t="s">
        <v>5</v>
      </c>
      <c r="I7" s="10" t="s">
        <v>4</v>
      </c>
      <c r="J7" s="10" t="s">
        <v>29</v>
      </c>
      <c r="K7" s="2" t="s">
        <v>8</v>
      </c>
      <c r="L7" s="10" t="s">
        <v>7</v>
      </c>
      <c r="M7" s="10" t="s">
        <v>10</v>
      </c>
      <c r="N7" s="10" t="s">
        <v>9</v>
      </c>
      <c r="O7" s="1" t="s">
        <v>6</v>
      </c>
      <c r="P7" s="1" t="s">
        <v>11</v>
      </c>
      <c r="Q7" s="3" t="s">
        <v>13</v>
      </c>
      <c r="R7" s="3" t="s">
        <v>12</v>
      </c>
      <c r="S7" s="3" t="s">
        <v>14</v>
      </c>
      <c r="T7" s="3" t="s">
        <v>15</v>
      </c>
      <c r="U7" s="10" t="s">
        <v>16</v>
      </c>
    </row>
    <row r="8" spans="1:21" s="18" customFormat="1" ht="56.25" customHeight="1" x14ac:dyDescent="0.25">
      <c r="A8" s="348">
        <v>1</v>
      </c>
      <c r="B8" s="348">
        <v>2021002134</v>
      </c>
      <c r="C8" s="278" t="s">
        <v>190</v>
      </c>
      <c r="D8" s="278">
        <v>200357</v>
      </c>
      <c r="E8" s="314" t="s">
        <v>191</v>
      </c>
      <c r="F8" s="314" t="s">
        <v>192</v>
      </c>
      <c r="G8" s="314" t="s">
        <v>193</v>
      </c>
      <c r="H8" s="278" t="s">
        <v>194</v>
      </c>
      <c r="I8" s="108" t="s">
        <v>195</v>
      </c>
      <c r="J8" s="347">
        <v>347491039</v>
      </c>
      <c r="K8" s="347">
        <v>347491039</v>
      </c>
      <c r="L8" s="109">
        <v>9</v>
      </c>
      <c r="M8" s="109">
        <v>0</v>
      </c>
      <c r="N8" s="109">
        <v>9</v>
      </c>
      <c r="O8" s="27" t="s">
        <v>196</v>
      </c>
      <c r="P8" s="52" t="s">
        <v>41</v>
      </c>
      <c r="Q8" s="109"/>
      <c r="R8" s="109"/>
      <c r="S8" s="109"/>
      <c r="T8" s="5">
        <f>Q8/L8</f>
        <v>0</v>
      </c>
      <c r="U8" s="26">
        <f>S8/N8</f>
        <v>0</v>
      </c>
    </row>
    <row r="9" spans="1:21" s="18" customFormat="1" ht="56.25" customHeight="1" x14ac:dyDescent="0.25">
      <c r="A9" s="348"/>
      <c r="B9" s="348"/>
      <c r="C9" s="278"/>
      <c r="D9" s="278"/>
      <c r="E9" s="314"/>
      <c r="F9" s="314"/>
      <c r="G9" s="314"/>
      <c r="H9" s="278"/>
      <c r="I9" s="108" t="s">
        <v>197</v>
      </c>
      <c r="J9" s="347"/>
      <c r="K9" s="347"/>
      <c r="L9" s="109">
        <v>1</v>
      </c>
      <c r="M9" s="109">
        <v>1</v>
      </c>
      <c r="N9" s="109">
        <v>1</v>
      </c>
      <c r="O9" s="27" t="s">
        <v>196</v>
      </c>
      <c r="P9" s="52" t="s">
        <v>41</v>
      </c>
      <c r="Q9" s="109"/>
      <c r="R9" s="109"/>
      <c r="S9" s="109"/>
      <c r="T9" s="5">
        <f>Q9/L9</f>
        <v>0</v>
      </c>
      <c r="U9" s="26">
        <f>S9/N9</f>
        <v>0</v>
      </c>
    </row>
    <row r="10" spans="1:21" s="18" customFormat="1" ht="56.25" customHeight="1" x14ac:dyDescent="0.25">
      <c r="A10" s="348"/>
      <c r="B10" s="348"/>
      <c r="C10" s="278"/>
      <c r="D10" s="278"/>
      <c r="E10" s="314"/>
      <c r="F10" s="314"/>
      <c r="G10" s="314"/>
      <c r="H10" s="278"/>
      <c r="I10" s="108" t="s">
        <v>198</v>
      </c>
      <c r="J10" s="347"/>
      <c r="K10" s="347"/>
      <c r="L10" s="109">
        <v>1</v>
      </c>
      <c r="M10" s="109">
        <v>1</v>
      </c>
      <c r="N10" s="109">
        <v>1</v>
      </c>
      <c r="O10" s="27" t="s">
        <v>196</v>
      </c>
      <c r="P10" s="52" t="s">
        <v>63</v>
      </c>
      <c r="Q10" s="109"/>
      <c r="R10" s="109"/>
      <c r="S10" s="109"/>
      <c r="T10" s="5">
        <f t="shared" ref="T10:T13" si="0">Q10/L10</f>
        <v>0</v>
      </c>
      <c r="U10" s="26">
        <f>S10/N10</f>
        <v>0</v>
      </c>
    </row>
    <row r="11" spans="1:21" s="18" customFormat="1" ht="56.25" customHeight="1" x14ac:dyDescent="0.25">
      <c r="A11" s="348"/>
      <c r="B11" s="348"/>
      <c r="C11" s="278"/>
      <c r="D11" s="278"/>
      <c r="E11" s="314"/>
      <c r="F11" s="314"/>
      <c r="G11" s="314"/>
      <c r="H11" s="278"/>
      <c r="I11" s="106" t="s">
        <v>199</v>
      </c>
      <c r="J11" s="347"/>
      <c r="K11" s="347"/>
      <c r="L11" s="109">
        <v>3</v>
      </c>
      <c r="M11" s="109">
        <v>3</v>
      </c>
      <c r="N11" s="109">
        <v>3</v>
      </c>
      <c r="O11" s="27" t="s">
        <v>196</v>
      </c>
      <c r="P11" s="52" t="s">
        <v>41</v>
      </c>
      <c r="Q11" s="109"/>
      <c r="R11" s="109"/>
      <c r="S11" s="109"/>
      <c r="T11" s="5">
        <f t="shared" si="0"/>
        <v>0</v>
      </c>
      <c r="U11" s="26">
        <f>S11/N11</f>
        <v>0</v>
      </c>
    </row>
    <row r="12" spans="1:21" s="18" customFormat="1" ht="56.25" customHeight="1" x14ac:dyDescent="0.25">
      <c r="A12" s="348"/>
      <c r="B12" s="348"/>
      <c r="C12" s="278"/>
      <c r="D12" s="278"/>
      <c r="E12" s="314"/>
      <c r="F12" s="314"/>
      <c r="G12" s="314"/>
      <c r="H12" s="278"/>
      <c r="I12" s="108" t="s">
        <v>200</v>
      </c>
      <c r="J12" s="347"/>
      <c r="K12" s="347"/>
      <c r="L12" s="109">
        <v>1</v>
      </c>
      <c r="M12" s="109">
        <v>1</v>
      </c>
      <c r="N12" s="109">
        <v>1</v>
      </c>
      <c r="O12" s="27" t="s">
        <v>196</v>
      </c>
      <c r="P12" s="52" t="s">
        <v>41</v>
      </c>
      <c r="Q12" s="109"/>
      <c r="R12" s="109"/>
      <c r="S12" s="109"/>
      <c r="T12" s="5">
        <f t="shared" si="0"/>
        <v>0</v>
      </c>
      <c r="U12" s="26">
        <f t="shared" ref="U12:U14" si="1">S12/N12</f>
        <v>0</v>
      </c>
    </row>
    <row r="13" spans="1:21" s="18" customFormat="1" ht="56.25" customHeight="1" x14ac:dyDescent="0.25">
      <c r="A13" s="348"/>
      <c r="B13" s="348"/>
      <c r="C13" s="278"/>
      <c r="D13" s="278"/>
      <c r="E13" s="314"/>
      <c r="F13" s="314"/>
      <c r="G13" s="314"/>
      <c r="H13" s="278"/>
      <c r="I13" s="108" t="s">
        <v>201</v>
      </c>
      <c r="J13" s="347"/>
      <c r="K13" s="347"/>
      <c r="L13" s="109">
        <v>2</v>
      </c>
      <c r="M13" s="109">
        <v>0</v>
      </c>
      <c r="N13" s="109">
        <v>2</v>
      </c>
      <c r="O13" s="27" t="s">
        <v>196</v>
      </c>
      <c r="P13" s="52" t="s">
        <v>41</v>
      </c>
      <c r="Q13" s="109"/>
      <c r="R13" s="109"/>
      <c r="S13" s="109"/>
      <c r="T13" s="5">
        <f t="shared" si="0"/>
        <v>0</v>
      </c>
      <c r="U13" s="26">
        <f t="shared" si="1"/>
        <v>0</v>
      </c>
    </row>
    <row r="14" spans="1:21" s="18" customFormat="1" ht="114" customHeight="1" x14ac:dyDescent="0.25">
      <c r="A14" s="348"/>
      <c r="B14" s="348"/>
      <c r="C14" s="278"/>
      <c r="D14" s="278"/>
      <c r="E14" s="314"/>
      <c r="F14" s="314"/>
      <c r="G14" s="314"/>
      <c r="H14" s="278"/>
      <c r="I14" s="107" t="s">
        <v>202</v>
      </c>
      <c r="J14" s="347"/>
      <c r="K14" s="347"/>
      <c r="L14" s="54">
        <v>1</v>
      </c>
      <c r="M14" s="54">
        <v>1</v>
      </c>
      <c r="N14" s="54">
        <v>1</v>
      </c>
      <c r="O14" s="27" t="s">
        <v>196</v>
      </c>
      <c r="P14" s="52" t="s">
        <v>41</v>
      </c>
      <c r="Q14" s="109"/>
      <c r="R14" s="109"/>
      <c r="S14" s="109"/>
      <c r="T14" s="5">
        <f>Q14/L14</f>
        <v>0</v>
      </c>
      <c r="U14" s="26">
        <f t="shared" si="1"/>
        <v>0</v>
      </c>
    </row>
    <row r="15" spans="1:21" s="18" customFormat="1" ht="195" customHeight="1" x14ac:dyDescent="0.25">
      <c r="A15" s="109">
        <v>2</v>
      </c>
      <c r="B15" s="109">
        <v>2021002129</v>
      </c>
      <c r="C15" s="108" t="s">
        <v>42</v>
      </c>
      <c r="D15" s="322">
        <v>200354</v>
      </c>
      <c r="E15" s="308" t="s">
        <v>191</v>
      </c>
      <c r="F15" s="308" t="s">
        <v>192</v>
      </c>
      <c r="G15" s="308" t="s">
        <v>203</v>
      </c>
      <c r="H15" s="322" t="s">
        <v>204</v>
      </c>
      <c r="I15" s="107" t="s">
        <v>205</v>
      </c>
      <c r="J15" s="316">
        <v>867436832</v>
      </c>
      <c r="K15" s="316">
        <v>867436832</v>
      </c>
      <c r="L15" s="109">
        <v>10</v>
      </c>
      <c r="M15" s="109">
        <v>0</v>
      </c>
      <c r="N15" s="109">
        <v>10</v>
      </c>
      <c r="O15" s="27" t="s">
        <v>206</v>
      </c>
      <c r="P15" s="52" t="s">
        <v>159</v>
      </c>
      <c r="Q15" s="109"/>
      <c r="R15" s="109"/>
      <c r="S15" s="109"/>
      <c r="T15" s="5">
        <f t="shared" ref="T15:T21" si="2">Q15/L15</f>
        <v>0</v>
      </c>
      <c r="U15" s="180">
        <f>S15/N15</f>
        <v>0</v>
      </c>
    </row>
    <row r="16" spans="1:21" s="18" customFormat="1" ht="30" x14ac:dyDescent="0.25">
      <c r="A16" s="348">
        <v>3</v>
      </c>
      <c r="B16" s="336">
        <v>2021002130</v>
      </c>
      <c r="C16" s="278" t="s">
        <v>34</v>
      </c>
      <c r="D16" s="323"/>
      <c r="E16" s="309"/>
      <c r="F16" s="309"/>
      <c r="G16" s="309"/>
      <c r="H16" s="323"/>
      <c r="I16" s="108" t="s">
        <v>208</v>
      </c>
      <c r="J16" s="346"/>
      <c r="K16" s="346"/>
      <c r="L16" s="109">
        <v>1</v>
      </c>
      <c r="M16" s="109">
        <v>1</v>
      </c>
      <c r="N16" s="109">
        <v>1</v>
      </c>
      <c r="O16" s="27" t="s">
        <v>206</v>
      </c>
      <c r="P16" s="52" t="s">
        <v>159</v>
      </c>
      <c r="Q16" s="109"/>
      <c r="R16" s="109"/>
      <c r="S16" s="109"/>
      <c r="T16" s="5">
        <f t="shared" si="2"/>
        <v>0</v>
      </c>
      <c r="U16" s="180">
        <f t="shared" ref="U16:U21" si="3">S16/N16</f>
        <v>0</v>
      </c>
    </row>
    <row r="17" spans="1:22" s="18" customFormat="1" ht="30" x14ac:dyDescent="0.25">
      <c r="A17" s="348"/>
      <c r="B17" s="337"/>
      <c r="C17" s="278"/>
      <c r="D17" s="323"/>
      <c r="E17" s="309"/>
      <c r="F17" s="309"/>
      <c r="G17" s="309"/>
      <c r="H17" s="323"/>
      <c r="I17" s="108" t="s">
        <v>339</v>
      </c>
      <c r="J17" s="346"/>
      <c r="K17" s="346"/>
      <c r="L17" s="109">
        <v>1</v>
      </c>
      <c r="N17" s="109">
        <v>1</v>
      </c>
      <c r="O17" s="27" t="s">
        <v>206</v>
      </c>
      <c r="P17" s="52" t="s">
        <v>159</v>
      </c>
      <c r="Q17" s="109"/>
      <c r="R17" s="109"/>
      <c r="S17" s="109"/>
      <c r="T17" s="5">
        <f t="shared" si="2"/>
        <v>0</v>
      </c>
      <c r="U17" s="180">
        <f t="shared" si="3"/>
        <v>0</v>
      </c>
    </row>
    <row r="18" spans="1:22" s="18" customFormat="1" ht="30" x14ac:dyDescent="0.25">
      <c r="A18" s="348"/>
      <c r="B18" s="338"/>
      <c r="C18" s="278"/>
      <c r="D18" s="324"/>
      <c r="E18" s="310"/>
      <c r="F18" s="310"/>
      <c r="G18" s="310"/>
      <c r="H18" s="324"/>
      <c r="I18" s="108" t="s">
        <v>209</v>
      </c>
      <c r="J18" s="345"/>
      <c r="K18" s="345"/>
      <c r="L18" s="181">
        <v>0</v>
      </c>
      <c r="M18" s="181">
        <v>0</v>
      </c>
      <c r="N18" s="181">
        <v>1</v>
      </c>
      <c r="O18" s="27" t="s">
        <v>206</v>
      </c>
      <c r="P18" s="52" t="s">
        <v>159</v>
      </c>
      <c r="Q18" s="109"/>
      <c r="R18" s="109"/>
      <c r="S18" s="109"/>
      <c r="T18" s="5" t="e">
        <f t="shared" si="2"/>
        <v>#DIV/0!</v>
      </c>
      <c r="U18" s="180">
        <f t="shared" si="3"/>
        <v>0</v>
      </c>
      <c r="V18" s="176"/>
    </row>
    <row r="19" spans="1:22" s="18" customFormat="1" ht="75" x14ac:dyDescent="0.25">
      <c r="A19" s="109">
        <v>4</v>
      </c>
      <c r="B19" s="109">
        <v>2021002133</v>
      </c>
      <c r="C19" s="108" t="s">
        <v>207</v>
      </c>
      <c r="D19" s="109">
        <v>200358</v>
      </c>
      <c r="E19" s="108" t="s">
        <v>191</v>
      </c>
      <c r="F19" s="108" t="s">
        <v>192</v>
      </c>
      <c r="G19" s="108" t="s">
        <v>210</v>
      </c>
      <c r="H19" s="182" t="s">
        <v>211</v>
      </c>
      <c r="I19" s="108" t="s">
        <v>340</v>
      </c>
      <c r="J19" s="183">
        <v>1137136008</v>
      </c>
      <c r="K19" s="183">
        <v>1137136008</v>
      </c>
      <c r="L19" s="109"/>
      <c r="M19" s="109">
        <v>1</v>
      </c>
      <c r="N19" s="109">
        <v>1</v>
      </c>
      <c r="O19" s="109" t="s">
        <v>212</v>
      </c>
      <c r="P19" s="109" t="s">
        <v>63</v>
      </c>
      <c r="Q19" s="109"/>
      <c r="R19" s="109"/>
      <c r="S19" s="109"/>
      <c r="T19" s="5" t="e">
        <f t="shared" si="2"/>
        <v>#DIV/0!</v>
      </c>
      <c r="U19" s="180">
        <f t="shared" si="3"/>
        <v>0</v>
      </c>
    </row>
    <row r="20" spans="1:22" s="18" customFormat="1" ht="69.75" customHeight="1" x14ac:dyDescent="0.25">
      <c r="A20" s="336">
        <v>5</v>
      </c>
      <c r="B20" s="336">
        <v>2021002129</v>
      </c>
      <c r="C20" s="322" t="s">
        <v>42</v>
      </c>
      <c r="D20" s="336">
        <v>200356</v>
      </c>
      <c r="E20" s="278" t="s">
        <v>191</v>
      </c>
      <c r="F20" s="278" t="s">
        <v>192</v>
      </c>
      <c r="G20" s="278" t="s">
        <v>213</v>
      </c>
      <c r="H20" s="343" t="s">
        <v>214</v>
      </c>
      <c r="I20" s="108" t="s">
        <v>215</v>
      </c>
      <c r="J20" s="344"/>
      <c r="K20" s="316"/>
      <c r="L20" s="109">
        <v>1</v>
      </c>
      <c r="M20" s="109">
        <v>1</v>
      </c>
      <c r="N20" s="109">
        <v>1</v>
      </c>
      <c r="O20" s="184" t="s">
        <v>216</v>
      </c>
      <c r="P20" s="184" t="s">
        <v>216</v>
      </c>
      <c r="Q20" s="109"/>
      <c r="R20" s="109"/>
      <c r="S20" s="109"/>
      <c r="T20" s="5">
        <f t="shared" si="2"/>
        <v>0</v>
      </c>
      <c r="U20" s="180">
        <f t="shared" si="3"/>
        <v>0</v>
      </c>
    </row>
    <row r="21" spans="1:22" s="18" customFormat="1" ht="71.25" customHeight="1" x14ac:dyDescent="0.25">
      <c r="A21" s="338"/>
      <c r="B21" s="338"/>
      <c r="C21" s="324"/>
      <c r="D21" s="338"/>
      <c r="E21" s="278"/>
      <c r="F21" s="278"/>
      <c r="G21" s="278"/>
      <c r="H21" s="343"/>
      <c r="I21" s="108" t="s">
        <v>217</v>
      </c>
      <c r="J21" s="344"/>
      <c r="K21" s="345"/>
      <c r="L21" s="109">
        <v>1</v>
      </c>
      <c r="M21" s="109">
        <v>1</v>
      </c>
      <c r="N21" s="109">
        <v>1</v>
      </c>
      <c r="O21" s="184" t="s">
        <v>216</v>
      </c>
      <c r="P21" s="184" t="s">
        <v>216</v>
      </c>
      <c r="Q21" s="109"/>
      <c r="R21" s="109"/>
      <c r="S21" s="109"/>
      <c r="T21" s="5">
        <f t="shared" si="2"/>
        <v>0</v>
      </c>
      <c r="U21" s="180">
        <f t="shared" si="3"/>
        <v>0</v>
      </c>
    </row>
    <row r="22" spans="1:22" s="18" customFormat="1" ht="45" x14ac:dyDescent="0.25">
      <c r="A22" s="348">
        <v>6</v>
      </c>
      <c r="B22" s="349"/>
      <c r="C22" s="278" t="s">
        <v>246</v>
      </c>
      <c r="D22" s="348">
        <v>220068</v>
      </c>
      <c r="E22" s="278" t="s">
        <v>191</v>
      </c>
      <c r="F22" s="278" t="s">
        <v>192</v>
      </c>
      <c r="G22" s="278" t="s">
        <v>220</v>
      </c>
      <c r="H22" s="343" t="s">
        <v>221</v>
      </c>
      <c r="I22" s="108" t="s">
        <v>355</v>
      </c>
      <c r="J22" s="347">
        <v>23008692062</v>
      </c>
      <c r="K22" s="347">
        <v>23008692062</v>
      </c>
      <c r="L22" s="109">
        <v>1400</v>
      </c>
      <c r="M22" s="109">
        <f>N22-L22</f>
        <v>962</v>
      </c>
      <c r="N22" s="109">
        <v>2362</v>
      </c>
      <c r="O22" s="27" t="s">
        <v>218</v>
      </c>
      <c r="P22" s="52" t="s">
        <v>219</v>
      </c>
      <c r="Q22" s="54"/>
      <c r="R22" s="28"/>
      <c r="S22" s="28"/>
      <c r="T22" s="5">
        <f>Q22/L22</f>
        <v>0</v>
      </c>
      <c r="U22" s="26"/>
    </row>
    <row r="23" spans="1:22" s="18" customFormat="1" ht="45" x14ac:dyDescent="0.25">
      <c r="A23" s="348"/>
      <c r="B23" s="349"/>
      <c r="C23" s="278"/>
      <c r="D23" s="348"/>
      <c r="E23" s="278"/>
      <c r="F23" s="278"/>
      <c r="G23" s="278"/>
      <c r="H23" s="343"/>
      <c r="I23" s="108" t="s">
        <v>341</v>
      </c>
      <c r="J23" s="347"/>
      <c r="K23" s="347"/>
      <c r="L23" s="109">
        <v>980</v>
      </c>
      <c r="M23" s="109">
        <f>N23-L23</f>
        <v>442</v>
      </c>
      <c r="N23" s="109">
        <v>1422</v>
      </c>
      <c r="O23" s="27" t="s">
        <v>218</v>
      </c>
      <c r="P23" s="52" t="s">
        <v>219</v>
      </c>
      <c r="Q23" s="57"/>
      <c r="R23" s="57"/>
      <c r="S23" s="57"/>
      <c r="T23" s="5">
        <f>Q23/L23</f>
        <v>0</v>
      </c>
      <c r="U23" s="26">
        <f t="shared" ref="U23:U36" si="4">S23/N23</f>
        <v>0</v>
      </c>
    </row>
    <row r="24" spans="1:22" s="18" customFormat="1" ht="45" x14ac:dyDescent="0.25">
      <c r="A24" s="348"/>
      <c r="B24" s="349"/>
      <c r="C24" s="278"/>
      <c r="D24" s="348"/>
      <c r="E24" s="278"/>
      <c r="F24" s="278"/>
      <c r="G24" s="278"/>
      <c r="H24" s="343"/>
      <c r="I24" s="108" t="s">
        <v>356</v>
      </c>
      <c r="J24" s="347"/>
      <c r="K24" s="347"/>
      <c r="L24" s="109">
        <v>900</v>
      </c>
      <c r="M24" s="109">
        <f>N24-L24</f>
        <v>839</v>
      </c>
      <c r="N24" s="109">
        <v>1739</v>
      </c>
      <c r="O24" s="27" t="s">
        <v>218</v>
      </c>
      <c r="P24" s="52" t="s">
        <v>219</v>
      </c>
      <c r="Q24" s="57"/>
      <c r="R24" s="57"/>
      <c r="S24" s="57"/>
      <c r="T24" s="5">
        <v>1</v>
      </c>
      <c r="U24" s="26">
        <f t="shared" si="4"/>
        <v>0</v>
      </c>
    </row>
    <row r="25" spans="1:22" s="18" customFormat="1" ht="45" x14ac:dyDescent="0.25">
      <c r="A25" s="348"/>
      <c r="B25" s="349"/>
      <c r="C25" s="278"/>
      <c r="D25" s="348"/>
      <c r="E25" s="278"/>
      <c r="F25" s="278"/>
      <c r="G25" s="278"/>
      <c r="H25" s="343"/>
      <c r="I25" s="52" t="s">
        <v>342</v>
      </c>
      <c r="J25" s="347"/>
      <c r="K25" s="347"/>
      <c r="L25" s="109">
        <v>1</v>
      </c>
      <c r="M25" s="109">
        <v>1</v>
      </c>
      <c r="N25" s="109">
        <v>1</v>
      </c>
      <c r="O25" s="27" t="s">
        <v>218</v>
      </c>
      <c r="P25" s="52" t="s">
        <v>219</v>
      </c>
      <c r="Q25" s="53"/>
      <c r="R25" s="57"/>
      <c r="S25" s="57"/>
      <c r="T25" s="5">
        <f t="shared" ref="T25:T31" si="5">Q25/L25</f>
        <v>0</v>
      </c>
      <c r="U25" s="26">
        <v>1</v>
      </c>
    </row>
    <row r="26" spans="1:22" s="18" customFormat="1" ht="45" x14ac:dyDescent="0.25">
      <c r="A26" s="348"/>
      <c r="B26" s="349"/>
      <c r="C26" s="278"/>
      <c r="D26" s="348"/>
      <c r="E26" s="278"/>
      <c r="F26" s="278"/>
      <c r="G26" s="278"/>
      <c r="H26" s="343"/>
      <c r="I26" s="103" t="s">
        <v>343</v>
      </c>
      <c r="J26" s="347"/>
      <c r="K26" s="347"/>
      <c r="L26" s="109">
        <v>72</v>
      </c>
      <c r="M26" s="109">
        <v>0</v>
      </c>
      <c r="N26" s="109">
        <v>72</v>
      </c>
      <c r="O26" s="27" t="s">
        <v>218</v>
      </c>
      <c r="P26" s="52" t="s">
        <v>219</v>
      </c>
      <c r="Q26" s="57"/>
      <c r="R26" s="57"/>
      <c r="S26" s="57"/>
      <c r="T26" s="5">
        <v>0</v>
      </c>
      <c r="U26" s="26">
        <f t="shared" si="4"/>
        <v>0</v>
      </c>
    </row>
    <row r="27" spans="1:22" s="18" customFormat="1" ht="45" x14ac:dyDescent="0.25">
      <c r="A27" s="348"/>
      <c r="B27" s="349"/>
      <c r="C27" s="278"/>
      <c r="D27" s="348"/>
      <c r="E27" s="278"/>
      <c r="F27" s="278"/>
      <c r="G27" s="278"/>
      <c r="H27" s="343"/>
      <c r="I27" s="103" t="s">
        <v>350</v>
      </c>
      <c r="J27" s="347"/>
      <c r="K27" s="347"/>
      <c r="L27" s="109">
        <v>40</v>
      </c>
      <c r="M27" s="109">
        <v>0</v>
      </c>
      <c r="N27" s="109">
        <v>40</v>
      </c>
      <c r="O27" s="27" t="s">
        <v>218</v>
      </c>
      <c r="P27" s="52" t="s">
        <v>219</v>
      </c>
      <c r="Q27" s="57"/>
      <c r="R27" s="57"/>
      <c r="S27" s="57"/>
      <c r="T27" s="5">
        <v>1</v>
      </c>
      <c r="U27" s="26">
        <f t="shared" si="4"/>
        <v>0</v>
      </c>
    </row>
    <row r="28" spans="1:22" s="18" customFormat="1" ht="62.45" customHeight="1" x14ac:dyDescent="0.25">
      <c r="A28" s="348"/>
      <c r="B28" s="349"/>
      <c r="C28" s="278"/>
      <c r="D28" s="348"/>
      <c r="E28" s="278"/>
      <c r="F28" s="278"/>
      <c r="G28" s="278"/>
      <c r="H28" s="343"/>
      <c r="I28" s="104" t="s">
        <v>357</v>
      </c>
      <c r="J28" s="347"/>
      <c r="K28" s="347"/>
      <c r="L28" s="109">
        <v>280</v>
      </c>
      <c r="M28" s="109">
        <v>280</v>
      </c>
      <c r="N28" s="109">
        <f>255+25</f>
        <v>280</v>
      </c>
      <c r="O28" s="27" t="s">
        <v>218</v>
      </c>
      <c r="P28" s="52" t="s">
        <v>219</v>
      </c>
      <c r="Q28" s="29"/>
      <c r="R28" s="57"/>
      <c r="S28" s="57"/>
      <c r="T28" s="5">
        <f t="shared" si="5"/>
        <v>0</v>
      </c>
      <c r="U28" s="26">
        <f t="shared" si="4"/>
        <v>0</v>
      </c>
    </row>
    <row r="29" spans="1:22" s="18" customFormat="1" ht="45" x14ac:dyDescent="0.25">
      <c r="A29" s="348"/>
      <c r="B29" s="349"/>
      <c r="C29" s="278"/>
      <c r="D29" s="348"/>
      <c r="E29" s="278"/>
      <c r="F29" s="278"/>
      <c r="G29" s="278"/>
      <c r="H29" s="343"/>
      <c r="I29" s="103" t="s">
        <v>344</v>
      </c>
      <c r="J29" s="347"/>
      <c r="K29" s="347"/>
      <c r="L29" s="109">
        <v>550</v>
      </c>
      <c r="M29" s="109">
        <f>N29-L29</f>
        <v>350</v>
      </c>
      <c r="N29" s="109">
        <v>900</v>
      </c>
      <c r="O29" s="27" t="s">
        <v>218</v>
      </c>
      <c r="P29" s="52" t="s">
        <v>219</v>
      </c>
      <c r="Q29" s="30"/>
      <c r="R29" s="57"/>
      <c r="S29" s="57"/>
      <c r="T29" s="5">
        <f t="shared" si="5"/>
        <v>0</v>
      </c>
      <c r="U29" s="26">
        <f t="shared" si="4"/>
        <v>0</v>
      </c>
    </row>
    <row r="30" spans="1:22" s="18" customFormat="1" ht="45" x14ac:dyDescent="0.25">
      <c r="A30" s="348"/>
      <c r="B30" s="349"/>
      <c r="C30" s="278"/>
      <c r="D30" s="348"/>
      <c r="E30" s="278"/>
      <c r="F30" s="278"/>
      <c r="G30" s="278"/>
      <c r="H30" s="343"/>
      <c r="I30" s="103" t="s">
        <v>351</v>
      </c>
      <c r="J30" s="347"/>
      <c r="K30" s="347"/>
      <c r="L30" s="109">
        <v>550</v>
      </c>
      <c r="M30" s="109">
        <f t="shared" ref="M30:M32" si="6">N30-L30</f>
        <v>350</v>
      </c>
      <c r="N30" s="109">
        <v>900</v>
      </c>
      <c r="O30" s="27" t="s">
        <v>218</v>
      </c>
      <c r="P30" s="52" t="s">
        <v>219</v>
      </c>
      <c r="Q30" s="30"/>
      <c r="R30" s="57"/>
      <c r="S30" s="57"/>
      <c r="T30" s="5">
        <f t="shared" si="5"/>
        <v>0</v>
      </c>
      <c r="U30" s="26">
        <f t="shared" si="4"/>
        <v>0</v>
      </c>
    </row>
    <row r="31" spans="1:22" s="18" customFormat="1" ht="49.5" customHeight="1" x14ac:dyDescent="0.25">
      <c r="A31" s="348"/>
      <c r="B31" s="349"/>
      <c r="C31" s="278"/>
      <c r="D31" s="348"/>
      <c r="E31" s="278"/>
      <c r="F31" s="278"/>
      <c r="G31" s="278"/>
      <c r="H31" s="343"/>
      <c r="I31" s="103" t="s">
        <v>345</v>
      </c>
      <c r="J31" s="347"/>
      <c r="K31" s="347"/>
      <c r="L31" s="109">
        <v>550</v>
      </c>
      <c r="M31" s="109">
        <f t="shared" si="6"/>
        <v>350</v>
      </c>
      <c r="N31" s="109">
        <v>900</v>
      </c>
      <c r="O31" s="27" t="s">
        <v>218</v>
      </c>
      <c r="P31" s="52" t="s">
        <v>219</v>
      </c>
      <c r="Q31" s="29"/>
      <c r="R31" s="57"/>
      <c r="S31" s="57"/>
      <c r="T31" s="5">
        <f t="shared" si="5"/>
        <v>0</v>
      </c>
      <c r="U31" s="26">
        <f t="shared" si="4"/>
        <v>0</v>
      </c>
    </row>
    <row r="32" spans="1:22" s="18" customFormat="1" ht="76.5" customHeight="1" x14ac:dyDescent="0.25">
      <c r="A32" s="348"/>
      <c r="B32" s="349"/>
      <c r="C32" s="278"/>
      <c r="D32" s="348"/>
      <c r="E32" s="278"/>
      <c r="F32" s="278"/>
      <c r="G32" s="278"/>
      <c r="H32" s="343"/>
      <c r="I32" s="103" t="s">
        <v>346</v>
      </c>
      <c r="J32" s="347"/>
      <c r="K32" s="347"/>
      <c r="L32" s="109">
        <v>550</v>
      </c>
      <c r="M32" s="109">
        <f t="shared" si="6"/>
        <v>350</v>
      </c>
      <c r="N32" s="109">
        <v>900</v>
      </c>
      <c r="O32" s="27" t="s">
        <v>218</v>
      </c>
      <c r="P32" s="52" t="s">
        <v>219</v>
      </c>
      <c r="Q32" s="29"/>
      <c r="R32" s="57"/>
      <c r="S32" s="57"/>
      <c r="T32" s="5">
        <f>Q32/L32</f>
        <v>0</v>
      </c>
      <c r="U32" s="26">
        <f t="shared" si="4"/>
        <v>0</v>
      </c>
    </row>
    <row r="33" spans="1:21" s="18" customFormat="1" ht="49.5" customHeight="1" x14ac:dyDescent="0.25">
      <c r="A33" s="348"/>
      <c r="B33" s="349"/>
      <c r="C33" s="278"/>
      <c r="D33" s="348"/>
      <c r="E33" s="278"/>
      <c r="F33" s="278"/>
      <c r="G33" s="278"/>
      <c r="H33" s="343"/>
      <c r="I33" s="103" t="s">
        <v>347</v>
      </c>
      <c r="J33" s="347"/>
      <c r="K33" s="347"/>
      <c r="L33" s="109">
        <v>0</v>
      </c>
      <c r="M33" s="109">
        <v>1</v>
      </c>
      <c r="N33" s="109">
        <v>1</v>
      </c>
      <c r="O33" s="27" t="s">
        <v>218</v>
      </c>
      <c r="P33" s="52" t="s">
        <v>219</v>
      </c>
      <c r="Q33" s="29"/>
      <c r="R33" s="57"/>
      <c r="S33" s="57"/>
      <c r="T33" s="5" t="e">
        <f t="shared" ref="T33:T36" si="7">Q33/L33</f>
        <v>#DIV/0!</v>
      </c>
      <c r="U33" s="26">
        <f t="shared" si="4"/>
        <v>0</v>
      </c>
    </row>
    <row r="34" spans="1:21" s="18" customFormat="1" ht="49.5" customHeight="1" x14ac:dyDescent="0.25">
      <c r="A34" s="348"/>
      <c r="B34" s="349"/>
      <c r="C34" s="278"/>
      <c r="D34" s="348"/>
      <c r="E34" s="278"/>
      <c r="F34" s="278"/>
      <c r="G34" s="278"/>
      <c r="H34" s="343"/>
      <c r="I34" s="103" t="s">
        <v>348</v>
      </c>
      <c r="J34" s="347"/>
      <c r="K34" s="347"/>
      <c r="L34" s="109">
        <v>550</v>
      </c>
      <c r="M34" s="109">
        <f>N34-L34</f>
        <v>350</v>
      </c>
      <c r="N34" s="109">
        <v>900</v>
      </c>
      <c r="O34" s="27" t="s">
        <v>218</v>
      </c>
      <c r="P34" s="52" t="s">
        <v>219</v>
      </c>
      <c r="Q34" s="29"/>
      <c r="R34" s="57"/>
      <c r="S34" s="57"/>
      <c r="T34" s="5">
        <v>0</v>
      </c>
      <c r="U34" s="26">
        <f t="shared" si="4"/>
        <v>0</v>
      </c>
    </row>
    <row r="35" spans="1:21" s="18" customFormat="1" ht="49.5" customHeight="1" x14ac:dyDescent="0.25">
      <c r="A35" s="348"/>
      <c r="B35" s="349"/>
      <c r="C35" s="278"/>
      <c r="D35" s="348"/>
      <c r="E35" s="278"/>
      <c r="F35" s="278"/>
      <c r="G35" s="278"/>
      <c r="H35" s="343"/>
      <c r="I35" s="103" t="s">
        <v>349</v>
      </c>
      <c r="J35" s="347"/>
      <c r="K35" s="347"/>
      <c r="L35" s="109">
        <v>1</v>
      </c>
      <c r="M35" s="109">
        <f>N35-L35</f>
        <v>0</v>
      </c>
      <c r="N35" s="109">
        <v>1</v>
      </c>
      <c r="O35" s="27" t="s">
        <v>218</v>
      </c>
      <c r="P35" s="52" t="s">
        <v>219</v>
      </c>
      <c r="Q35" s="29"/>
      <c r="R35" s="57"/>
      <c r="S35" s="57"/>
      <c r="T35" s="5">
        <f t="shared" si="7"/>
        <v>0</v>
      </c>
      <c r="U35" s="26">
        <f t="shared" si="4"/>
        <v>0</v>
      </c>
    </row>
    <row r="36" spans="1:21" s="18" customFormat="1" ht="58.15" customHeight="1" x14ac:dyDescent="0.25">
      <c r="A36" s="348"/>
      <c r="B36" s="349"/>
      <c r="C36" s="278"/>
      <c r="D36" s="348"/>
      <c r="E36" s="278"/>
      <c r="F36" s="278"/>
      <c r="G36" s="278"/>
      <c r="H36" s="343"/>
      <c r="I36" s="103" t="s">
        <v>352</v>
      </c>
      <c r="J36" s="347"/>
      <c r="K36" s="347"/>
      <c r="L36" s="109">
        <v>0</v>
      </c>
      <c r="M36" s="109">
        <v>1</v>
      </c>
      <c r="N36" s="109">
        <v>1</v>
      </c>
      <c r="O36" s="27" t="s">
        <v>218</v>
      </c>
      <c r="P36" s="52" t="s">
        <v>219</v>
      </c>
      <c r="Q36" s="29"/>
      <c r="R36" s="57"/>
      <c r="S36" s="57"/>
      <c r="T36" s="5" t="e">
        <f t="shared" si="7"/>
        <v>#DIV/0!</v>
      </c>
      <c r="U36" s="26">
        <f t="shared" si="4"/>
        <v>0</v>
      </c>
    </row>
    <row r="37" spans="1:21" x14ac:dyDescent="0.25">
      <c r="J37" s="63">
        <f>SUM(J8:J36)</f>
        <v>25360755941</v>
      </c>
      <c r="K37" s="63">
        <f>SUM(K8:K36)</f>
        <v>25360755941</v>
      </c>
      <c r="T37" s="6" t="e">
        <f>SUM(T8:T36)</f>
        <v>#DIV/0!</v>
      </c>
    </row>
    <row r="38" spans="1:21" ht="23.25" x14ac:dyDescent="0.25">
      <c r="U38" s="59" t="s">
        <v>249</v>
      </c>
    </row>
    <row r="39" spans="1:21" s="9" customFormat="1" ht="23.25" x14ac:dyDescent="0.25">
      <c r="C39" s="16" t="s">
        <v>109</v>
      </c>
      <c r="D39" s="194">
        <f>SUM(J8:J19)</f>
        <v>2352063879</v>
      </c>
      <c r="E39" s="195"/>
      <c r="U39" s="58" t="e">
        <f>T37/47</f>
        <v>#DIV/0!</v>
      </c>
    </row>
    <row r="40" spans="1:21" ht="23.25" x14ac:dyDescent="0.25">
      <c r="C40" s="16" t="s">
        <v>110</v>
      </c>
      <c r="D40" s="194">
        <f>SUM(J37)</f>
        <v>25360755941</v>
      </c>
      <c r="E40" s="195"/>
      <c r="U40" s="59" t="s">
        <v>248</v>
      </c>
    </row>
    <row r="41" spans="1:21" ht="30" x14ac:dyDescent="0.25">
      <c r="C41" s="17" t="s">
        <v>21</v>
      </c>
      <c r="D41" s="286"/>
      <c r="E41" s="287"/>
      <c r="U41" s="58" t="e">
        <f>U39/9</f>
        <v>#DIV/0!</v>
      </c>
    </row>
    <row r="42" spans="1:21" ht="35.25" customHeight="1" x14ac:dyDescent="0.25">
      <c r="C42" s="17" t="s">
        <v>22</v>
      </c>
      <c r="D42" s="328"/>
      <c r="E42" s="329"/>
    </row>
    <row r="43" spans="1:21" ht="30.75" customHeight="1" x14ac:dyDescent="0.25">
      <c r="C43" s="17" t="s">
        <v>23</v>
      </c>
      <c r="D43" s="250"/>
      <c r="E43" s="251"/>
    </row>
  </sheetData>
  <mergeCells count="51">
    <mergeCell ref="A22:A36"/>
    <mergeCell ref="B22:B36"/>
    <mergeCell ref="H15:H18"/>
    <mergeCell ref="D22:D36"/>
    <mergeCell ref="E22:E36"/>
    <mergeCell ref="F22:F36"/>
    <mergeCell ref="G22:G36"/>
    <mergeCell ref="H22:H36"/>
    <mergeCell ref="F15:F18"/>
    <mergeCell ref="G15:G18"/>
    <mergeCell ref="E15:E18"/>
    <mergeCell ref="C16:C18"/>
    <mergeCell ref="B16:B18"/>
    <mergeCell ref="A16:A18"/>
    <mergeCell ref="F20:F21"/>
    <mergeCell ref="A20:A21"/>
    <mergeCell ref="A6:P6"/>
    <mergeCell ref="Q6:U6"/>
    <mergeCell ref="A1:F2"/>
    <mergeCell ref="G1:U1"/>
    <mergeCell ref="A3:U5"/>
    <mergeCell ref="G2:K2"/>
    <mergeCell ref="L2:P2"/>
    <mergeCell ref="Q2:U2"/>
    <mergeCell ref="G8:G14"/>
    <mergeCell ref="H8:H14"/>
    <mergeCell ref="J8:J14"/>
    <mergeCell ref="K8:K14"/>
    <mergeCell ref="A8:A14"/>
    <mergeCell ref="B8:B14"/>
    <mergeCell ref="C8:C14"/>
    <mergeCell ref="D8:D14"/>
    <mergeCell ref="E8:E14"/>
    <mergeCell ref="F8:F14"/>
    <mergeCell ref="B20:B21"/>
    <mergeCell ref="C20:C21"/>
    <mergeCell ref="D20:D21"/>
    <mergeCell ref="E20:E21"/>
    <mergeCell ref="D15:D18"/>
    <mergeCell ref="J15:J18"/>
    <mergeCell ref="K15:K18"/>
    <mergeCell ref="D43:E43"/>
    <mergeCell ref="D41:E41"/>
    <mergeCell ref="D42:E42"/>
    <mergeCell ref="J22:J36"/>
    <mergeCell ref="K22:K36"/>
    <mergeCell ref="C22:C36"/>
    <mergeCell ref="G20:G21"/>
    <mergeCell ref="H20:H21"/>
    <mergeCell ref="J20:J21"/>
    <mergeCell ref="K20:K21"/>
  </mergeCells>
  <pageMargins left="0.7" right="0.7" top="0.75" bottom="0.75" header="0.3" footer="0.3"/>
  <pageSetup paperSize="0" orientation="portrait" horizontalDpi="0" verticalDpi="0" copies="0"/>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2359F-9CEF-45A0-81A6-61074D4BFD21}">
  <dimension ref="A1:R72"/>
  <sheetViews>
    <sheetView topLeftCell="A10" zoomScale="73" zoomScaleNormal="60" workbookViewId="0">
      <selection activeCell="T45" sqref="T45"/>
    </sheetView>
  </sheetViews>
  <sheetFormatPr baseColWidth="10" defaultColWidth="11.42578125" defaultRowHeight="21" x14ac:dyDescent="0.35"/>
  <cols>
    <col min="1" max="1" width="11.42578125" style="64"/>
    <col min="2" max="2" width="23.140625" style="64" customWidth="1"/>
    <col min="3" max="3" width="26" style="64" customWidth="1"/>
    <col min="4" max="4" width="37" style="64" customWidth="1"/>
    <col min="5" max="5" width="28.5703125" style="71" customWidth="1"/>
    <col min="6" max="6" width="64.140625" style="72" customWidth="1"/>
    <col min="7" max="7" width="25.85546875" style="64" customWidth="1"/>
    <col min="8" max="8" width="16.28515625" style="64" customWidth="1"/>
    <col min="9" max="9" width="16.140625" style="73" customWidth="1"/>
    <col min="10" max="10" width="16" style="73" customWidth="1"/>
    <col min="11" max="11" width="15.140625" style="73" customWidth="1"/>
    <col min="12" max="12" width="18.140625" style="74" customWidth="1"/>
    <col min="13" max="13" width="19.7109375" style="64" customWidth="1"/>
    <col min="14" max="14" width="26.5703125" style="64" customWidth="1"/>
    <col min="15" max="15" width="15.140625" style="64" customWidth="1"/>
    <col min="16" max="16" width="15.42578125" style="64" customWidth="1"/>
    <col min="17" max="17" width="13.28515625" style="64" customWidth="1"/>
    <col min="18" max="18" width="23.140625" style="64" customWidth="1"/>
    <col min="19" max="16384" width="11.42578125" style="64"/>
  </cols>
  <sheetData>
    <row r="1" spans="1:18" ht="21" customHeight="1" x14ac:dyDescent="0.35">
      <c r="A1" s="364"/>
      <c r="B1" s="365"/>
      <c r="C1" s="366"/>
      <c r="D1" s="362" t="s">
        <v>24</v>
      </c>
      <c r="E1" s="362"/>
      <c r="F1" s="362"/>
      <c r="G1" s="362"/>
      <c r="H1" s="362"/>
      <c r="I1" s="362"/>
      <c r="J1" s="362"/>
      <c r="K1" s="362"/>
      <c r="L1" s="362"/>
      <c r="M1" s="362"/>
      <c r="N1" s="362"/>
      <c r="O1" s="362"/>
      <c r="P1" s="362"/>
      <c r="Q1" s="362"/>
      <c r="R1" s="362"/>
    </row>
    <row r="2" spans="1:18" ht="74.25" customHeight="1" x14ac:dyDescent="0.35">
      <c r="A2" s="367"/>
      <c r="B2" s="368"/>
      <c r="C2" s="369"/>
      <c r="D2" s="370" t="s">
        <v>31</v>
      </c>
      <c r="E2" s="371"/>
      <c r="F2" s="370" t="s">
        <v>250</v>
      </c>
      <c r="G2" s="372"/>
      <c r="H2" s="373"/>
      <c r="I2" s="370" t="s">
        <v>251</v>
      </c>
      <c r="J2" s="372"/>
      <c r="K2" s="372"/>
      <c r="L2" s="372"/>
      <c r="M2" s="372"/>
      <c r="N2" s="372"/>
      <c r="O2" s="372"/>
      <c r="P2" s="372"/>
      <c r="Q2" s="372"/>
      <c r="R2" s="372"/>
    </row>
    <row r="3" spans="1:18" x14ac:dyDescent="0.35">
      <c r="A3" s="362" t="s">
        <v>329</v>
      </c>
      <c r="B3" s="362"/>
      <c r="C3" s="362"/>
      <c r="D3" s="362"/>
      <c r="E3" s="362"/>
      <c r="F3" s="362"/>
      <c r="G3" s="362"/>
      <c r="H3" s="362"/>
      <c r="I3" s="362"/>
      <c r="J3" s="362"/>
      <c r="K3" s="362"/>
      <c r="L3" s="362"/>
      <c r="M3" s="362"/>
      <c r="N3" s="362"/>
      <c r="O3" s="362"/>
      <c r="P3" s="362"/>
      <c r="Q3" s="362"/>
      <c r="R3" s="362"/>
    </row>
    <row r="4" spans="1:18" x14ac:dyDescent="0.35">
      <c r="A4" s="362"/>
      <c r="B4" s="362"/>
      <c r="C4" s="362"/>
      <c r="D4" s="362"/>
      <c r="E4" s="362"/>
      <c r="F4" s="362"/>
      <c r="G4" s="362"/>
      <c r="H4" s="362"/>
      <c r="I4" s="362"/>
      <c r="J4" s="362"/>
      <c r="K4" s="362"/>
      <c r="L4" s="362"/>
      <c r="M4" s="362"/>
      <c r="N4" s="362"/>
      <c r="O4" s="362"/>
      <c r="P4" s="362"/>
      <c r="Q4" s="362"/>
      <c r="R4" s="362"/>
    </row>
    <row r="5" spans="1:18" ht="21.75" thickBot="1" x14ac:dyDescent="0.4">
      <c r="A5" s="363"/>
      <c r="B5" s="363"/>
      <c r="C5" s="363"/>
      <c r="D5" s="363"/>
      <c r="E5" s="363"/>
      <c r="F5" s="363"/>
      <c r="G5" s="363"/>
      <c r="H5" s="363"/>
      <c r="I5" s="363"/>
      <c r="J5" s="363"/>
      <c r="K5" s="363"/>
      <c r="L5" s="363"/>
      <c r="M5" s="363"/>
      <c r="N5" s="363"/>
      <c r="O5" s="363"/>
      <c r="P5" s="363"/>
      <c r="Q5" s="363"/>
      <c r="R5" s="363"/>
    </row>
    <row r="6" spans="1:18" ht="21.75" customHeight="1" x14ac:dyDescent="0.35">
      <c r="A6" s="357" t="s">
        <v>17</v>
      </c>
      <c r="B6" s="358"/>
      <c r="C6" s="358"/>
      <c r="D6" s="358"/>
      <c r="E6" s="358"/>
      <c r="F6" s="358"/>
      <c r="G6" s="358"/>
      <c r="H6" s="358"/>
      <c r="I6" s="358"/>
      <c r="J6" s="358"/>
      <c r="K6" s="358"/>
      <c r="L6" s="358"/>
      <c r="M6" s="358"/>
      <c r="N6" s="358" t="s">
        <v>18</v>
      </c>
      <c r="O6" s="358"/>
      <c r="P6" s="358"/>
      <c r="Q6" s="358"/>
      <c r="R6" s="359"/>
    </row>
    <row r="7" spans="1:18" ht="105" customHeight="1" x14ac:dyDescent="0.35">
      <c r="A7" s="92" t="s">
        <v>0</v>
      </c>
      <c r="B7" s="211" t="s">
        <v>252</v>
      </c>
      <c r="C7" s="80" t="s">
        <v>253</v>
      </c>
      <c r="D7" s="80" t="s">
        <v>3</v>
      </c>
      <c r="E7" s="81" t="s">
        <v>5</v>
      </c>
      <c r="F7" s="82" t="s">
        <v>4</v>
      </c>
      <c r="G7" s="80" t="s">
        <v>29</v>
      </c>
      <c r="H7" s="80" t="s">
        <v>8</v>
      </c>
      <c r="I7" s="80" t="s">
        <v>7</v>
      </c>
      <c r="J7" s="80" t="s">
        <v>10</v>
      </c>
      <c r="K7" s="80" t="s">
        <v>9</v>
      </c>
      <c r="L7" s="80" t="s">
        <v>6</v>
      </c>
      <c r="M7" s="80" t="s">
        <v>11</v>
      </c>
      <c r="N7" s="83" t="s">
        <v>13</v>
      </c>
      <c r="O7" s="83" t="s">
        <v>12</v>
      </c>
      <c r="P7" s="83" t="s">
        <v>14</v>
      </c>
      <c r="Q7" s="80" t="s">
        <v>15</v>
      </c>
      <c r="R7" s="213" t="s">
        <v>16</v>
      </c>
    </row>
    <row r="8" spans="1:18" ht="42" x14ac:dyDescent="0.35">
      <c r="A8" s="354">
        <v>3</v>
      </c>
      <c r="B8" s="350" t="s">
        <v>254</v>
      </c>
      <c r="C8" s="350" t="s">
        <v>255</v>
      </c>
      <c r="D8" s="350" t="s">
        <v>256</v>
      </c>
      <c r="E8" s="356" t="s">
        <v>257</v>
      </c>
      <c r="F8" s="65" t="s">
        <v>376</v>
      </c>
      <c r="G8" s="350"/>
      <c r="H8" s="360"/>
      <c r="I8" s="77">
        <v>2</v>
      </c>
      <c r="J8" s="77">
        <v>2</v>
      </c>
      <c r="K8" s="77">
        <v>2</v>
      </c>
      <c r="L8" s="66" t="s">
        <v>258</v>
      </c>
      <c r="M8" s="67" t="s">
        <v>259</v>
      </c>
      <c r="N8" s="77"/>
      <c r="O8" s="77"/>
      <c r="P8" s="77"/>
      <c r="Q8" s="68"/>
      <c r="R8" s="69"/>
    </row>
    <row r="9" spans="1:18" ht="42" x14ac:dyDescent="0.35">
      <c r="A9" s="354"/>
      <c r="B9" s="350"/>
      <c r="C9" s="350"/>
      <c r="D9" s="350"/>
      <c r="E9" s="356"/>
      <c r="F9" s="65" t="s">
        <v>260</v>
      </c>
      <c r="G9" s="350"/>
      <c r="H9" s="360"/>
      <c r="I9" s="77">
        <v>1</v>
      </c>
      <c r="J9" s="77">
        <v>1</v>
      </c>
      <c r="K9" s="77">
        <v>1</v>
      </c>
      <c r="L9" s="66" t="s">
        <v>258</v>
      </c>
      <c r="M9" s="67" t="s">
        <v>259</v>
      </c>
      <c r="N9" s="77"/>
      <c r="O9" s="77"/>
      <c r="P9" s="77"/>
      <c r="Q9" s="68"/>
      <c r="R9" s="69"/>
    </row>
    <row r="10" spans="1:18" ht="42" x14ac:dyDescent="0.35">
      <c r="A10" s="354"/>
      <c r="B10" s="350"/>
      <c r="C10" s="350"/>
      <c r="D10" s="350"/>
      <c r="E10" s="356"/>
      <c r="F10" s="65" t="s">
        <v>261</v>
      </c>
      <c r="G10" s="350"/>
      <c r="H10" s="360"/>
      <c r="I10" s="77">
        <v>1</v>
      </c>
      <c r="J10" s="77">
        <v>1</v>
      </c>
      <c r="K10" s="77">
        <v>1</v>
      </c>
      <c r="L10" s="66" t="s">
        <v>258</v>
      </c>
      <c r="M10" s="67" t="s">
        <v>259</v>
      </c>
      <c r="N10" s="77"/>
      <c r="O10" s="77"/>
      <c r="P10" s="77"/>
      <c r="Q10" s="68"/>
      <c r="R10" s="69"/>
    </row>
    <row r="11" spans="1:18" ht="147" x14ac:dyDescent="0.35">
      <c r="A11" s="354"/>
      <c r="B11" s="350"/>
      <c r="C11" s="350"/>
      <c r="D11" s="350"/>
      <c r="E11" s="356"/>
      <c r="F11" s="65" t="s">
        <v>371</v>
      </c>
      <c r="G11" s="350"/>
      <c r="H11" s="360"/>
      <c r="I11" s="77">
        <v>1</v>
      </c>
      <c r="J11" s="77">
        <v>1</v>
      </c>
      <c r="K11" s="77">
        <v>1</v>
      </c>
      <c r="L11" s="66" t="s">
        <v>258</v>
      </c>
      <c r="M11" s="67" t="s">
        <v>259</v>
      </c>
      <c r="N11" s="77"/>
      <c r="O11" s="77"/>
      <c r="P11" s="77"/>
      <c r="Q11" s="68"/>
      <c r="R11" s="69"/>
    </row>
    <row r="12" spans="1:18" ht="63" x14ac:dyDescent="0.35">
      <c r="A12" s="354"/>
      <c r="B12" s="350"/>
      <c r="C12" s="350"/>
      <c r="D12" s="350"/>
      <c r="E12" s="356"/>
      <c r="F12" s="65" t="s">
        <v>262</v>
      </c>
      <c r="G12" s="350"/>
      <c r="H12" s="360"/>
      <c r="I12" s="77">
        <v>1</v>
      </c>
      <c r="J12" s="77">
        <v>1</v>
      </c>
      <c r="K12" s="77">
        <v>1</v>
      </c>
      <c r="L12" s="66" t="s">
        <v>258</v>
      </c>
      <c r="M12" s="67" t="s">
        <v>259</v>
      </c>
      <c r="N12" s="77"/>
      <c r="O12" s="77"/>
      <c r="P12" s="77"/>
      <c r="Q12" s="68"/>
      <c r="R12" s="69"/>
    </row>
    <row r="13" spans="1:18" ht="66.75" customHeight="1" x14ac:dyDescent="0.35">
      <c r="A13" s="354"/>
      <c r="B13" s="350"/>
      <c r="C13" s="350"/>
      <c r="D13" s="350"/>
      <c r="E13" s="356"/>
      <c r="F13" s="65" t="s">
        <v>263</v>
      </c>
      <c r="G13" s="350"/>
      <c r="H13" s="360"/>
      <c r="I13" s="77">
        <v>1</v>
      </c>
      <c r="J13" s="77">
        <v>1</v>
      </c>
      <c r="K13" s="77">
        <v>1</v>
      </c>
      <c r="L13" s="66" t="s">
        <v>258</v>
      </c>
      <c r="M13" s="67" t="s">
        <v>259</v>
      </c>
      <c r="N13" s="77"/>
      <c r="O13" s="77"/>
      <c r="P13" s="77"/>
      <c r="Q13" s="68"/>
      <c r="R13" s="69"/>
    </row>
    <row r="14" spans="1:18" ht="126" x14ac:dyDescent="0.35">
      <c r="A14" s="354"/>
      <c r="B14" s="350"/>
      <c r="C14" s="350"/>
      <c r="D14" s="350"/>
      <c r="E14" s="356"/>
      <c r="F14" s="65" t="s">
        <v>375</v>
      </c>
      <c r="G14" s="350"/>
      <c r="H14" s="360"/>
      <c r="I14" s="77">
        <v>1</v>
      </c>
      <c r="J14" s="77">
        <v>1</v>
      </c>
      <c r="K14" s="77">
        <v>1</v>
      </c>
      <c r="L14" s="66" t="s">
        <v>258</v>
      </c>
      <c r="M14" s="67" t="s">
        <v>259</v>
      </c>
      <c r="N14" s="77"/>
      <c r="O14" s="77"/>
      <c r="P14" s="77"/>
      <c r="Q14" s="68"/>
      <c r="R14" s="69"/>
    </row>
    <row r="15" spans="1:18" ht="42" x14ac:dyDescent="0.35">
      <c r="A15" s="354"/>
      <c r="B15" s="350"/>
      <c r="C15" s="350"/>
      <c r="D15" s="350"/>
      <c r="E15" s="356"/>
      <c r="F15" s="65" t="s">
        <v>369</v>
      </c>
      <c r="G15" s="350"/>
      <c r="H15" s="360"/>
      <c r="I15" s="77">
        <v>1</v>
      </c>
      <c r="J15" s="77">
        <v>1</v>
      </c>
      <c r="K15" s="77">
        <v>1</v>
      </c>
      <c r="L15" s="66" t="s">
        <v>258</v>
      </c>
      <c r="M15" s="67" t="s">
        <v>259</v>
      </c>
      <c r="N15" s="77"/>
      <c r="O15" s="77"/>
      <c r="P15" s="77"/>
      <c r="Q15" s="68"/>
      <c r="R15" s="69"/>
    </row>
    <row r="16" spans="1:18" ht="42" x14ac:dyDescent="0.35">
      <c r="A16" s="354"/>
      <c r="B16" s="350"/>
      <c r="C16" s="350"/>
      <c r="D16" s="350"/>
      <c r="E16" s="356"/>
      <c r="F16" s="65" t="s">
        <v>370</v>
      </c>
      <c r="G16" s="350"/>
      <c r="H16" s="360"/>
      <c r="I16" s="77">
        <v>1</v>
      </c>
      <c r="J16" s="77">
        <v>1</v>
      </c>
      <c r="K16" s="77">
        <v>1</v>
      </c>
      <c r="L16" s="66" t="s">
        <v>258</v>
      </c>
      <c r="M16" s="67" t="s">
        <v>259</v>
      </c>
      <c r="N16" s="77"/>
      <c r="O16" s="77"/>
      <c r="P16" s="77"/>
      <c r="Q16" s="68"/>
      <c r="R16" s="69"/>
    </row>
    <row r="17" spans="1:18" ht="63" x14ac:dyDescent="0.35">
      <c r="A17" s="354"/>
      <c r="B17" s="350"/>
      <c r="C17" s="350"/>
      <c r="D17" s="350"/>
      <c r="E17" s="356"/>
      <c r="F17" s="212" t="s">
        <v>372</v>
      </c>
      <c r="G17" s="350"/>
      <c r="H17" s="360"/>
      <c r="I17" s="77">
        <v>1</v>
      </c>
      <c r="J17" s="77">
        <v>1</v>
      </c>
      <c r="K17" s="77">
        <v>1</v>
      </c>
      <c r="L17" s="66" t="s">
        <v>258</v>
      </c>
      <c r="M17" s="67" t="s">
        <v>259</v>
      </c>
      <c r="N17" s="77"/>
      <c r="O17" s="77"/>
      <c r="P17" s="77"/>
      <c r="Q17" s="68"/>
      <c r="R17" s="69"/>
    </row>
    <row r="18" spans="1:18" ht="42" x14ac:dyDescent="0.35">
      <c r="A18" s="354"/>
      <c r="B18" s="350"/>
      <c r="C18" s="350"/>
      <c r="D18" s="350"/>
      <c r="E18" s="356"/>
      <c r="F18" s="212" t="s">
        <v>373</v>
      </c>
      <c r="G18" s="350"/>
      <c r="H18" s="360"/>
      <c r="I18" s="77">
        <v>1</v>
      </c>
      <c r="J18" s="77">
        <v>1</v>
      </c>
      <c r="K18" s="77">
        <v>1</v>
      </c>
      <c r="L18" s="66" t="s">
        <v>258</v>
      </c>
      <c r="M18" s="67" t="s">
        <v>259</v>
      </c>
      <c r="N18" s="77"/>
      <c r="O18" s="77"/>
      <c r="P18" s="77"/>
      <c r="Q18" s="68"/>
      <c r="R18" s="69"/>
    </row>
    <row r="19" spans="1:18" ht="42" x14ac:dyDescent="0.35">
      <c r="A19" s="354"/>
      <c r="B19" s="350"/>
      <c r="C19" s="350"/>
      <c r="D19" s="350"/>
      <c r="E19" s="356"/>
      <c r="F19" s="212" t="s">
        <v>374</v>
      </c>
      <c r="G19" s="350"/>
      <c r="H19" s="360"/>
      <c r="I19" s="77">
        <v>1</v>
      </c>
      <c r="J19" s="77">
        <v>1</v>
      </c>
      <c r="K19" s="77">
        <v>1</v>
      </c>
      <c r="L19" s="66" t="s">
        <v>258</v>
      </c>
      <c r="M19" s="67" t="s">
        <v>259</v>
      </c>
      <c r="N19" s="77"/>
      <c r="O19" s="77"/>
      <c r="P19" s="77"/>
      <c r="Q19" s="68"/>
      <c r="R19" s="69"/>
    </row>
    <row r="20" spans="1:18" ht="63" x14ac:dyDescent="0.35">
      <c r="A20" s="355">
        <v>2</v>
      </c>
      <c r="B20" s="350"/>
      <c r="C20" s="350"/>
      <c r="D20" s="350" t="s">
        <v>264</v>
      </c>
      <c r="E20" s="210" t="s">
        <v>257</v>
      </c>
      <c r="F20" s="65" t="s">
        <v>265</v>
      </c>
      <c r="G20" s="207"/>
      <c r="H20" s="352"/>
      <c r="I20" s="77">
        <v>1</v>
      </c>
      <c r="J20" s="77">
        <v>0</v>
      </c>
      <c r="K20" s="77">
        <v>1</v>
      </c>
      <c r="L20" s="66" t="s">
        <v>264</v>
      </c>
      <c r="M20" s="67" t="s">
        <v>259</v>
      </c>
      <c r="N20" s="77"/>
      <c r="O20" s="77"/>
      <c r="P20" s="77"/>
      <c r="Q20" s="68"/>
      <c r="R20" s="69"/>
    </row>
    <row r="21" spans="1:18" ht="126" x14ac:dyDescent="0.35">
      <c r="A21" s="355"/>
      <c r="B21" s="350"/>
      <c r="C21" s="350"/>
      <c r="D21" s="350"/>
      <c r="E21" s="210" t="s">
        <v>266</v>
      </c>
      <c r="F21" s="65" t="s">
        <v>267</v>
      </c>
      <c r="G21" s="207"/>
      <c r="H21" s="352"/>
      <c r="I21" s="77">
        <v>1</v>
      </c>
      <c r="J21" s="77">
        <v>1</v>
      </c>
      <c r="K21" s="77">
        <v>1</v>
      </c>
      <c r="L21" s="66" t="s">
        <v>264</v>
      </c>
      <c r="M21" s="67" t="s">
        <v>259</v>
      </c>
      <c r="N21" s="77"/>
      <c r="O21" s="77"/>
      <c r="P21" s="77"/>
      <c r="Q21" s="68"/>
      <c r="R21" s="69"/>
    </row>
    <row r="22" spans="1:18" ht="168" x14ac:dyDescent="0.35">
      <c r="A22" s="355"/>
      <c r="B22" s="350"/>
      <c r="C22" s="350"/>
      <c r="D22" s="350"/>
      <c r="E22" s="210" t="s">
        <v>268</v>
      </c>
      <c r="F22" s="65" t="s">
        <v>269</v>
      </c>
      <c r="G22" s="207"/>
      <c r="H22" s="352"/>
      <c r="I22" s="77">
        <v>1</v>
      </c>
      <c r="J22" s="77">
        <v>1</v>
      </c>
      <c r="K22" s="77">
        <v>1</v>
      </c>
      <c r="L22" s="66" t="s">
        <v>264</v>
      </c>
      <c r="M22" s="67" t="s">
        <v>259</v>
      </c>
      <c r="N22" s="77"/>
      <c r="O22" s="77"/>
      <c r="P22" s="77"/>
      <c r="Q22" s="68"/>
      <c r="R22" s="69"/>
    </row>
    <row r="23" spans="1:18" ht="126" x14ac:dyDescent="0.35">
      <c r="A23" s="355"/>
      <c r="B23" s="350"/>
      <c r="C23" s="350"/>
      <c r="D23" s="350"/>
      <c r="E23" s="210" t="s">
        <v>268</v>
      </c>
      <c r="F23" s="70" t="s">
        <v>270</v>
      </c>
      <c r="G23" s="67"/>
      <c r="H23" s="352"/>
      <c r="I23" s="77">
        <v>1</v>
      </c>
      <c r="J23" s="77">
        <v>0</v>
      </c>
      <c r="K23" s="77">
        <v>1</v>
      </c>
      <c r="L23" s="66" t="s">
        <v>264</v>
      </c>
      <c r="M23" s="67" t="s">
        <v>259</v>
      </c>
      <c r="N23" s="77"/>
      <c r="O23" s="77"/>
      <c r="P23" s="77"/>
      <c r="Q23" s="68"/>
      <c r="R23" s="69"/>
    </row>
    <row r="24" spans="1:18" ht="168" x14ac:dyDescent="0.35">
      <c r="A24" s="355"/>
      <c r="B24" s="350"/>
      <c r="C24" s="350"/>
      <c r="D24" s="350"/>
      <c r="E24" s="210" t="s">
        <v>268</v>
      </c>
      <c r="F24" s="70" t="s">
        <v>368</v>
      </c>
      <c r="G24" s="67"/>
      <c r="H24" s="352"/>
      <c r="I24" s="77">
        <v>1</v>
      </c>
      <c r="J24" s="77">
        <v>0</v>
      </c>
      <c r="K24" s="77">
        <v>1</v>
      </c>
      <c r="L24" s="66" t="s">
        <v>264</v>
      </c>
      <c r="M24" s="67" t="s">
        <v>259</v>
      </c>
      <c r="N24" s="77"/>
      <c r="O24" s="77"/>
      <c r="P24" s="77"/>
      <c r="Q24" s="68"/>
      <c r="R24" s="69"/>
    </row>
    <row r="25" spans="1:18" ht="126" x14ac:dyDescent="0.35">
      <c r="A25" s="355"/>
      <c r="B25" s="350"/>
      <c r="C25" s="350"/>
      <c r="D25" s="350"/>
      <c r="E25" s="210" t="s">
        <v>266</v>
      </c>
      <c r="F25" s="65" t="s">
        <v>271</v>
      </c>
      <c r="G25" s="207"/>
      <c r="H25" s="352"/>
      <c r="I25" s="77">
        <v>1</v>
      </c>
      <c r="J25" s="77">
        <v>0</v>
      </c>
      <c r="K25" s="77">
        <v>1</v>
      </c>
      <c r="L25" s="66" t="s">
        <v>264</v>
      </c>
      <c r="M25" s="67" t="s">
        <v>259</v>
      </c>
      <c r="N25" s="77"/>
      <c r="O25" s="77"/>
      <c r="P25" s="77"/>
      <c r="Q25" s="68"/>
      <c r="R25" s="69"/>
    </row>
    <row r="26" spans="1:18" ht="63" x14ac:dyDescent="0.35">
      <c r="A26" s="355">
        <v>3</v>
      </c>
      <c r="B26" s="350"/>
      <c r="C26" s="350"/>
      <c r="D26" s="350" t="s">
        <v>264</v>
      </c>
      <c r="E26" s="361" t="s">
        <v>272</v>
      </c>
      <c r="F26" s="65" t="s">
        <v>377</v>
      </c>
      <c r="G26" s="207"/>
      <c r="H26" s="352"/>
      <c r="I26" s="77">
        <v>1</v>
      </c>
      <c r="J26" s="77">
        <v>1</v>
      </c>
      <c r="K26" s="77">
        <v>1</v>
      </c>
      <c r="L26" s="66" t="s">
        <v>273</v>
      </c>
      <c r="M26" s="67" t="s">
        <v>259</v>
      </c>
      <c r="N26" s="77"/>
      <c r="O26" s="77"/>
      <c r="P26" s="77"/>
      <c r="Q26" s="68"/>
      <c r="R26" s="69"/>
    </row>
    <row r="27" spans="1:18" ht="63" x14ac:dyDescent="0.35">
      <c r="A27" s="355"/>
      <c r="B27" s="350"/>
      <c r="C27" s="350"/>
      <c r="D27" s="350"/>
      <c r="E27" s="361"/>
      <c r="F27" s="65" t="s">
        <v>274</v>
      </c>
      <c r="G27" s="207"/>
      <c r="H27" s="352"/>
      <c r="I27" s="77">
        <v>0</v>
      </c>
      <c r="J27" s="77">
        <v>1</v>
      </c>
      <c r="K27" s="77">
        <v>1</v>
      </c>
      <c r="L27" s="66" t="s">
        <v>273</v>
      </c>
      <c r="M27" s="67" t="s">
        <v>259</v>
      </c>
      <c r="N27" s="77"/>
      <c r="O27" s="77"/>
      <c r="P27" s="77"/>
      <c r="Q27" s="68"/>
      <c r="R27" s="69"/>
    </row>
    <row r="28" spans="1:18" ht="63" x14ac:dyDescent="0.35">
      <c r="A28" s="355"/>
      <c r="B28" s="350"/>
      <c r="C28" s="350"/>
      <c r="D28" s="350"/>
      <c r="E28" s="361"/>
      <c r="F28" s="65" t="s">
        <v>275</v>
      </c>
      <c r="G28" s="207"/>
      <c r="H28" s="352"/>
      <c r="I28" s="77">
        <v>1</v>
      </c>
      <c r="J28" s="77">
        <v>1</v>
      </c>
      <c r="K28" s="77">
        <v>1</v>
      </c>
      <c r="L28" s="66" t="s">
        <v>273</v>
      </c>
      <c r="M28" s="67" t="s">
        <v>259</v>
      </c>
      <c r="N28" s="77"/>
      <c r="O28" s="77"/>
      <c r="P28" s="77"/>
      <c r="Q28" s="68"/>
      <c r="R28" s="69"/>
    </row>
    <row r="29" spans="1:18" ht="84" customHeight="1" x14ac:dyDescent="0.35">
      <c r="A29" s="355"/>
      <c r="B29" s="350"/>
      <c r="C29" s="350"/>
      <c r="D29" s="350"/>
      <c r="E29" s="361"/>
      <c r="F29" s="65" t="s">
        <v>276</v>
      </c>
      <c r="G29" s="207"/>
      <c r="H29" s="352"/>
      <c r="I29" s="77">
        <v>1</v>
      </c>
      <c r="J29" s="77">
        <v>1</v>
      </c>
      <c r="K29" s="77">
        <v>1</v>
      </c>
      <c r="L29" s="66" t="s">
        <v>273</v>
      </c>
      <c r="M29" s="67" t="s">
        <v>259</v>
      </c>
      <c r="N29" s="77"/>
      <c r="O29" s="77"/>
      <c r="P29" s="77"/>
      <c r="Q29" s="68"/>
      <c r="R29" s="69"/>
    </row>
    <row r="30" spans="1:18" ht="63" x14ac:dyDescent="0.35">
      <c r="A30" s="355"/>
      <c r="B30" s="350"/>
      <c r="C30" s="350"/>
      <c r="D30" s="350"/>
      <c r="E30" s="361"/>
      <c r="F30" s="65" t="s">
        <v>277</v>
      </c>
      <c r="G30" s="207"/>
      <c r="H30" s="352"/>
      <c r="I30" s="77">
        <v>1</v>
      </c>
      <c r="J30" s="77">
        <v>1</v>
      </c>
      <c r="K30" s="77">
        <v>1</v>
      </c>
      <c r="L30" s="66" t="s">
        <v>273</v>
      </c>
      <c r="M30" s="67" t="s">
        <v>259</v>
      </c>
      <c r="N30" s="77"/>
      <c r="O30" s="77"/>
      <c r="P30" s="77"/>
      <c r="Q30" s="68"/>
      <c r="R30" s="69"/>
    </row>
    <row r="31" spans="1:18" ht="63" x14ac:dyDescent="0.35">
      <c r="A31" s="355"/>
      <c r="B31" s="350"/>
      <c r="C31" s="350"/>
      <c r="D31" s="350"/>
      <c r="E31" s="361"/>
      <c r="F31" s="65" t="s">
        <v>278</v>
      </c>
      <c r="G31" s="207"/>
      <c r="H31" s="352"/>
      <c r="I31" s="77">
        <v>1</v>
      </c>
      <c r="J31" s="77">
        <v>1</v>
      </c>
      <c r="K31" s="77">
        <v>1</v>
      </c>
      <c r="L31" s="66" t="s">
        <v>273</v>
      </c>
      <c r="M31" s="67" t="s">
        <v>259</v>
      </c>
      <c r="N31" s="77"/>
      <c r="O31" s="77"/>
      <c r="P31" s="77"/>
      <c r="Q31" s="68"/>
      <c r="R31" s="69"/>
    </row>
    <row r="32" spans="1:18" ht="63" x14ac:dyDescent="0.35">
      <c r="A32" s="355"/>
      <c r="B32" s="350"/>
      <c r="C32" s="350"/>
      <c r="D32" s="350"/>
      <c r="E32" s="361"/>
      <c r="F32" s="65" t="s">
        <v>279</v>
      </c>
      <c r="G32" s="207"/>
      <c r="H32" s="352"/>
      <c r="I32" s="77">
        <v>1</v>
      </c>
      <c r="J32" s="77">
        <v>1</v>
      </c>
      <c r="K32" s="77">
        <v>1</v>
      </c>
      <c r="L32" s="66" t="s">
        <v>273</v>
      </c>
      <c r="M32" s="67" t="s">
        <v>259</v>
      </c>
      <c r="N32" s="77"/>
      <c r="O32" s="77"/>
      <c r="P32" s="77"/>
      <c r="Q32" s="68"/>
      <c r="R32" s="69"/>
    </row>
    <row r="33" spans="1:18" ht="63" x14ac:dyDescent="0.35">
      <c r="A33" s="355"/>
      <c r="B33" s="350"/>
      <c r="C33" s="350"/>
      <c r="D33" s="350"/>
      <c r="E33" s="361"/>
      <c r="F33" s="65" t="s">
        <v>280</v>
      </c>
      <c r="G33" s="207"/>
      <c r="H33" s="352"/>
      <c r="I33" s="77">
        <v>1</v>
      </c>
      <c r="J33" s="77">
        <v>1</v>
      </c>
      <c r="K33" s="77">
        <v>2</v>
      </c>
      <c r="L33" s="66" t="s">
        <v>273</v>
      </c>
      <c r="M33" s="67" t="s">
        <v>259</v>
      </c>
      <c r="N33" s="77"/>
      <c r="O33" s="77"/>
      <c r="P33" s="77"/>
      <c r="Q33" s="68"/>
      <c r="R33" s="69"/>
    </row>
    <row r="34" spans="1:18" ht="42" x14ac:dyDescent="0.35">
      <c r="A34" s="355">
        <v>4</v>
      </c>
      <c r="B34" s="356"/>
      <c r="C34" s="350"/>
      <c r="D34" s="350" t="s">
        <v>281</v>
      </c>
      <c r="E34" s="353" t="s">
        <v>282</v>
      </c>
      <c r="F34" s="65" t="s">
        <v>283</v>
      </c>
      <c r="G34" s="207"/>
      <c r="H34" s="208"/>
      <c r="I34" s="77">
        <v>0</v>
      </c>
      <c r="J34" s="77">
        <v>1</v>
      </c>
      <c r="K34" s="77">
        <v>1</v>
      </c>
      <c r="L34" s="66" t="s">
        <v>284</v>
      </c>
      <c r="M34" s="67" t="s">
        <v>259</v>
      </c>
      <c r="N34" s="77"/>
      <c r="O34" s="77"/>
      <c r="P34" s="77"/>
      <c r="Q34" s="68"/>
      <c r="R34" s="69"/>
    </row>
    <row r="35" spans="1:18" x14ac:dyDescent="0.35">
      <c r="A35" s="355"/>
      <c r="B35" s="356"/>
      <c r="C35" s="350"/>
      <c r="D35" s="350"/>
      <c r="E35" s="353"/>
      <c r="F35" s="65" t="s">
        <v>285</v>
      </c>
      <c r="G35" s="207"/>
      <c r="H35" s="208"/>
      <c r="I35" s="77">
        <v>1</v>
      </c>
      <c r="J35" s="77">
        <v>0</v>
      </c>
      <c r="K35" s="77">
        <v>1</v>
      </c>
      <c r="L35" s="66" t="s">
        <v>284</v>
      </c>
      <c r="M35" s="67" t="s">
        <v>259</v>
      </c>
      <c r="N35" s="77"/>
      <c r="O35" s="77"/>
      <c r="P35" s="77"/>
      <c r="Q35" s="68"/>
      <c r="R35" s="69"/>
    </row>
    <row r="36" spans="1:18" ht="42" x14ac:dyDescent="0.35">
      <c r="A36" s="355"/>
      <c r="B36" s="356"/>
      <c r="C36" s="350"/>
      <c r="D36" s="350"/>
      <c r="E36" s="353"/>
      <c r="F36" s="65" t="s">
        <v>286</v>
      </c>
      <c r="G36" s="207"/>
      <c r="H36" s="208"/>
      <c r="I36" s="77">
        <v>0</v>
      </c>
      <c r="J36" s="77">
        <v>1</v>
      </c>
      <c r="K36" s="77">
        <v>1</v>
      </c>
      <c r="L36" s="66" t="s">
        <v>284</v>
      </c>
      <c r="M36" s="67" t="s">
        <v>259</v>
      </c>
      <c r="N36" s="77"/>
      <c r="O36" s="77"/>
      <c r="P36" s="77"/>
      <c r="Q36" s="68"/>
      <c r="R36" s="69"/>
    </row>
    <row r="37" spans="1:18" x14ac:dyDescent="0.35">
      <c r="A37" s="355"/>
      <c r="B37" s="356"/>
      <c r="C37" s="350"/>
      <c r="D37" s="350"/>
      <c r="E37" s="353"/>
      <c r="F37" s="65" t="s">
        <v>287</v>
      </c>
      <c r="G37" s="207"/>
      <c r="H37" s="208"/>
      <c r="I37" s="77">
        <v>0</v>
      </c>
      <c r="J37" s="77">
        <v>1</v>
      </c>
      <c r="K37" s="77">
        <v>1</v>
      </c>
      <c r="L37" s="66" t="s">
        <v>284</v>
      </c>
      <c r="M37" s="67" t="s">
        <v>259</v>
      </c>
      <c r="N37" s="77"/>
      <c r="O37" s="77"/>
      <c r="P37" s="77"/>
      <c r="Q37" s="68"/>
      <c r="R37" s="69"/>
    </row>
    <row r="38" spans="1:18" ht="42" x14ac:dyDescent="0.35">
      <c r="A38" s="355"/>
      <c r="B38" s="356"/>
      <c r="C38" s="350"/>
      <c r="D38" s="350"/>
      <c r="E38" s="353"/>
      <c r="F38" s="65" t="s">
        <v>288</v>
      </c>
      <c r="G38" s="207"/>
      <c r="H38" s="208"/>
      <c r="I38" s="77">
        <v>1</v>
      </c>
      <c r="J38" s="77">
        <v>1</v>
      </c>
      <c r="K38" s="77">
        <v>1</v>
      </c>
      <c r="L38" s="66" t="s">
        <v>284</v>
      </c>
      <c r="M38" s="67" t="s">
        <v>259</v>
      </c>
      <c r="N38" s="77"/>
      <c r="O38" s="77"/>
      <c r="P38" s="77"/>
      <c r="Q38" s="68"/>
      <c r="R38" s="69"/>
    </row>
    <row r="39" spans="1:18" ht="42" x14ac:dyDescent="0.35">
      <c r="A39" s="355"/>
      <c r="B39" s="356"/>
      <c r="C39" s="350"/>
      <c r="D39" s="350"/>
      <c r="E39" s="353"/>
      <c r="F39" s="65" t="s">
        <v>367</v>
      </c>
      <c r="G39" s="207"/>
      <c r="H39" s="208"/>
      <c r="I39" s="77">
        <v>0</v>
      </c>
      <c r="J39" s="77">
        <v>1</v>
      </c>
      <c r="K39" s="77">
        <v>1</v>
      </c>
      <c r="L39" s="66" t="s">
        <v>284</v>
      </c>
      <c r="M39" s="67" t="s">
        <v>259</v>
      </c>
      <c r="N39" s="77"/>
      <c r="O39" s="77"/>
      <c r="P39" s="77"/>
      <c r="Q39" s="68"/>
      <c r="R39" s="69"/>
    </row>
    <row r="40" spans="1:18" ht="105" x14ac:dyDescent="0.35">
      <c r="A40" s="354">
        <v>5</v>
      </c>
      <c r="B40" s="350"/>
      <c r="C40" s="350" t="s">
        <v>289</v>
      </c>
      <c r="D40" s="350" t="s">
        <v>290</v>
      </c>
      <c r="E40" s="353" t="s">
        <v>291</v>
      </c>
      <c r="F40" s="65" t="s">
        <v>292</v>
      </c>
      <c r="G40" s="207"/>
      <c r="H40" s="352"/>
      <c r="I40" s="77">
        <v>1</v>
      </c>
      <c r="J40" s="77">
        <v>1</v>
      </c>
      <c r="K40" s="77">
        <v>1</v>
      </c>
      <c r="L40" s="66" t="s">
        <v>293</v>
      </c>
      <c r="M40" s="67" t="s">
        <v>259</v>
      </c>
      <c r="N40" s="77"/>
      <c r="O40" s="77"/>
      <c r="P40" s="77"/>
      <c r="Q40" s="68"/>
      <c r="R40" s="69"/>
    </row>
    <row r="41" spans="1:18" ht="147" x14ac:dyDescent="0.35">
      <c r="A41" s="354"/>
      <c r="B41" s="350"/>
      <c r="C41" s="350"/>
      <c r="D41" s="350"/>
      <c r="E41" s="353"/>
      <c r="F41" s="65" t="s">
        <v>294</v>
      </c>
      <c r="G41" s="207"/>
      <c r="H41" s="352"/>
      <c r="I41" s="77">
        <v>1</v>
      </c>
      <c r="J41" s="77">
        <v>1</v>
      </c>
      <c r="K41" s="77">
        <v>1</v>
      </c>
      <c r="L41" s="66" t="s">
        <v>293</v>
      </c>
      <c r="M41" s="67" t="s">
        <v>259</v>
      </c>
      <c r="N41" s="77"/>
      <c r="O41" s="77"/>
      <c r="P41" s="77"/>
      <c r="Q41" s="68"/>
      <c r="R41" s="69"/>
    </row>
    <row r="42" spans="1:18" ht="84" x14ac:dyDescent="0.35">
      <c r="A42" s="354"/>
      <c r="B42" s="350"/>
      <c r="C42" s="350"/>
      <c r="D42" s="350"/>
      <c r="E42" s="353"/>
      <c r="F42" s="65" t="s">
        <v>378</v>
      </c>
      <c r="G42" s="207"/>
      <c r="H42" s="352"/>
      <c r="I42" s="77">
        <v>1</v>
      </c>
      <c r="J42" s="77">
        <v>1</v>
      </c>
      <c r="K42" s="77">
        <v>1</v>
      </c>
      <c r="L42" s="66" t="s">
        <v>293</v>
      </c>
      <c r="M42" s="67" t="s">
        <v>259</v>
      </c>
      <c r="N42" s="77"/>
      <c r="O42" s="77"/>
      <c r="P42" s="77"/>
      <c r="Q42" s="68"/>
      <c r="R42" s="69"/>
    </row>
    <row r="43" spans="1:18" ht="105" x14ac:dyDescent="0.35">
      <c r="A43" s="354"/>
      <c r="B43" s="350"/>
      <c r="C43" s="350"/>
      <c r="D43" s="350"/>
      <c r="E43" s="209" t="s">
        <v>291</v>
      </c>
      <c r="F43" s="65" t="s">
        <v>295</v>
      </c>
      <c r="G43" s="207"/>
      <c r="H43" s="352"/>
      <c r="I43" s="77">
        <v>1</v>
      </c>
      <c r="J43" s="77">
        <v>1</v>
      </c>
      <c r="K43" s="77">
        <v>1</v>
      </c>
      <c r="L43" s="66" t="s">
        <v>379</v>
      </c>
      <c r="M43" s="67" t="s">
        <v>259</v>
      </c>
      <c r="N43" s="77"/>
      <c r="O43" s="77"/>
      <c r="P43" s="77"/>
      <c r="Q43" s="68"/>
      <c r="R43" s="69"/>
    </row>
    <row r="44" spans="1:18" ht="105" x14ac:dyDescent="0.35">
      <c r="A44" s="354"/>
      <c r="B44" s="350"/>
      <c r="C44" s="350"/>
      <c r="D44" s="350"/>
      <c r="E44" s="209" t="s">
        <v>291</v>
      </c>
      <c r="F44" s="65" t="s">
        <v>296</v>
      </c>
      <c r="G44" s="207"/>
      <c r="H44" s="352"/>
      <c r="I44" s="77">
        <v>1</v>
      </c>
      <c r="J44" s="77">
        <v>1</v>
      </c>
      <c r="K44" s="77">
        <v>1</v>
      </c>
      <c r="L44" s="66" t="s">
        <v>293</v>
      </c>
      <c r="M44" s="67" t="s">
        <v>259</v>
      </c>
      <c r="N44" s="77"/>
      <c r="O44" s="77"/>
      <c r="P44" s="77"/>
      <c r="Q44" s="68"/>
      <c r="R44" s="69"/>
    </row>
    <row r="45" spans="1:18" ht="105" x14ac:dyDescent="0.35">
      <c r="A45" s="354"/>
      <c r="B45" s="350"/>
      <c r="C45" s="350"/>
      <c r="D45" s="350"/>
      <c r="E45" s="209" t="s">
        <v>291</v>
      </c>
      <c r="F45" s="65" t="s">
        <v>297</v>
      </c>
      <c r="G45" s="207"/>
      <c r="H45" s="352"/>
      <c r="I45" s="77">
        <v>1</v>
      </c>
      <c r="J45" s="77">
        <v>1</v>
      </c>
      <c r="K45" s="77">
        <v>1</v>
      </c>
      <c r="L45" s="66" t="s">
        <v>293</v>
      </c>
      <c r="M45" s="67" t="s">
        <v>259</v>
      </c>
      <c r="N45" s="77"/>
      <c r="O45" s="77"/>
      <c r="P45" s="77"/>
      <c r="Q45" s="68"/>
      <c r="R45" s="69"/>
    </row>
    <row r="46" spans="1:18" ht="105" x14ac:dyDescent="0.35">
      <c r="A46" s="354"/>
      <c r="B46" s="350"/>
      <c r="C46" s="350"/>
      <c r="D46" s="350"/>
      <c r="E46" s="209" t="s">
        <v>291</v>
      </c>
      <c r="F46" s="65" t="s">
        <v>298</v>
      </c>
      <c r="G46" s="207"/>
      <c r="H46" s="352"/>
      <c r="I46" s="77">
        <v>1</v>
      </c>
      <c r="J46" s="77">
        <v>1</v>
      </c>
      <c r="K46" s="77">
        <v>1</v>
      </c>
      <c r="L46" s="66" t="s">
        <v>293</v>
      </c>
      <c r="M46" s="67" t="s">
        <v>259</v>
      </c>
      <c r="N46" s="77"/>
      <c r="O46" s="77"/>
      <c r="P46" s="77"/>
      <c r="Q46" s="68"/>
      <c r="R46" s="69"/>
    </row>
    <row r="47" spans="1:18" ht="105" x14ac:dyDescent="0.35">
      <c r="A47" s="354"/>
      <c r="B47" s="350"/>
      <c r="C47" s="350"/>
      <c r="D47" s="350"/>
      <c r="E47" s="209" t="s">
        <v>291</v>
      </c>
      <c r="F47" s="65" t="s">
        <v>299</v>
      </c>
      <c r="G47" s="207"/>
      <c r="H47" s="352"/>
      <c r="I47" s="77">
        <v>0</v>
      </c>
      <c r="J47" s="77">
        <v>1</v>
      </c>
      <c r="K47" s="77">
        <v>1</v>
      </c>
      <c r="L47" s="66" t="s">
        <v>293</v>
      </c>
      <c r="M47" s="67" t="s">
        <v>259</v>
      </c>
      <c r="N47" s="77"/>
      <c r="O47" s="77"/>
      <c r="P47" s="77"/>
      <c r="Q47" s="68"/>
      <c r="R47" s="69"/>
    </row>
    <row r="48" spans="1:18" ht="105" x14ac:dyDescent="0.35">
      <c r="A48" s="354"/>
      <c r="B48" s="350"/>
      <c r="C48" s="350"/>
      <c r="D48" s="350"/>
      <c r="E48" s="209" t="s">
        <v>291</v>
      </c>
      <c r="F48" s="65" t="s">
        <v>300</v>
      </c>
      <c r="G48" s="207"/>
      <c r="H48" s="352"/>
      <c r="I48" s="77">
        <v>1</v>
      </c>
      <c r="J48" s="77">
        <v>1</v>
      </c>
      <c r="K48" s="77">
        <v>1</v>
      </c>
      <c r="L48" s="66" t="s">
        <v>293</v>
      </c>
      <c r="M48" s="67" t="s">
        <v>259</v>
      </c>
      <c r="N48" s="77"/>
      <c r="O48" s="77"/>
      <c r="P48" s="77"/>
      <c r="Q48" s="68"/>
      <c r="R48" s="69"/>
    </row>
    <row r="49" spans="1:18" ht="105" x14ac:dyDescent="0.35">
      <c r="A49" s="354"/>
      <c r="B49" s="350"/>
      <c r="C49" s="350"/>
      <c r="D49" s="350"/>
      <c r="E49" s="209" t="s">
        <v>291</v>
      </c>
      <c r="F49" s="65" t="s">
        <v>301</v>
      </c>
      <c r="G49" s="207"/>
      <c r="H49" s="352"/>
      <c r="I49" s="77">
        <v>1</v>
      </c>
      <c r="J49" s="77">
        <v>1</v>
      </c>
      <c r="K49" s="77">
        <v>1</v>
      </c>
      <c r="L49" s="66" t="s">
        <v>293</v>
      </c>
      <c r="M49" s="67" t="s">
        <v>259</v>
      </c>
      <c r="N49" s="77"/>
      <c r="O49" s="77"/>
      <c r="P49" s="77"/>
      <c r="Q49" s="68"/>
      <c r="R49" s="69"/>
    </row>
    <row r="50" spans="1:18" ht="105" x14ac:dyDescent="0.35">
      <c r="A50" s="354"/>
      <c r="B50" s="350"/>
      <c r="C50" s="350"/>
      <c r="D50" s="350"/>
      <c r="E50" s="209" t="s">
        <v>291</v>
      </c>
      <c r="F50" s="65" t="s">
        <v>302</v>
      </c>
      <c r="G50" s="207"/>
      <c r="H50" s="352"/>
      <c r="I50" s="77">
        <v>1</v>
      </c>
      <c r="J50" s="77">
        <v>0</v>
      </c>
      <c r="K50" s="77">
        <v>1</v>
      </c>
      <c r="L50" s="66" t="s">
        <v>293</v>
      </c>
      <c r="M50" s="67" t="s">
        <v>259</v>
      </c>
      <c r="N50" s="77"/>
      <c r="O50" s="77"/>
      <c r="P50" s="77"/>
      <c r="Q50" s="68"/>
      <c r="R50" s="69"/>
    </row>
    <row r="51" spans="1:18" ht="105" x14ac:dyDescent="0.35">
      <c r="A51" s="354"/>
      <c r="B51" s="350"/>
      <c r="C51" s="350"/>
      <c r="D51" s="350"/>
      <c r="E51" s="209" t="s">
        <v>291</v>
      </c>
      <c r="F51" s="65" t="s">
        <v>303</v>
      </c>
      <c r="G51" s="207"/>
      <c r="H51" s="352"/>
      <c r="I51" s="77">
        <v>1</v>
      </c>
      <c r="J51" s="77">
        <v>0</v>
      </c>
      <c r="K51" s="77">
        <v>1</v>
      </c>
      <c r="L51" s="66" t="s">
        <v>293</v>
      </c>
      <c r="M51" s="67" t="s">
        <v>259</v>
      </c>
      <c r="N51" s="77"/>
      <c r="O51" s="77"/>
      <c r="P51" s="77"/>
      <c r="Q51" s="68"/>
      <c r="R51" s="69"/>
    </row>
    <row r="52" spans="1:18" ht="105" x14ac:dyDescent="0.35">
      <c r="A52" s="354"/>
      <c r="B52" s="350"/>
      <c r="C52" s="350"/>
      <c r="D52" s="350"/>
      <c r="E52" s="209" t="s">
        <v>291</v>
      </c>
      <c r="F52" s="65" t="s">
        <v>304</v>
      </c>
      <c r="G52" s="207"/>
      <c r="H52" s="352"/>
      <c r="I52" s="77">
        <v>1</v>
      </c>
      <c r="J52" s="77">
        <v>0</v>
      </c>
      <c r="K52" s="77">
        <v>1</v>
      </c>
      <c r="L52" s="66" t="s">
        <v>293</v>
      </c>
      <c r="M52" s="67" t="s">
        <v>259</v>
      </c>
      <c r="N52" s="77"/>
      <c r="O52" s="77"/>
      <c r="P52" s="77"/>
      <c r="Q52" s="68"/>
      <c r="R52" s="69"/>
    </row>
    <row r="53" spans="1:18" ht="105" x14ac:dyDescent="0.35">
      <c r="A53" s="354"/>
      <c r="B53" s="350"/>
      <c r="C53" s="350"/>
      <c r="D53" s="350"/>
      <c r="E53" s="209" t="s">
        <v>291</v>
      </c>
      <c r="F53" s="65" t="s">
        <v>305</v>
      </c>
      <c r="G53" s="207"/>
      <c r="H53" s="352"/>
      <c r="I53" s="77">
        <v>1</v>
      </c>
      <c r="J53" s="77">
        <v>0</v>
      </c>
      <c r="K53" s="77">
        <v>1</v>
      </c>
      <c r="L53" s="66" t="s">
        <v>293</v>
      </c>
      <c r="M53" s="67" t="s">
        <v>259</v>
      </c>
      <c r="N53" s="77"/>
      <c r="O53" s="77"/>
      <c r="P53" s="77"/>
      <c r="Q53" s="68"/>
      <c r="R53" s="69"/>
    </row>
    <row r="54" spans="1:18" ht="105" x14ac:dyDescent="0.35">
      <c r="A54" s="354"/>
      <c r="B54" s="350"/>
      <c r="C54" s="350"/>
      <c r="D54" s="350"/>
      <c r="E54" s="209" t="s">
        <v>291</v>
      </c>
      <c r="F54" s="65" t="s">
        <v>306</v>
      </c>
      <c r="G54" s="207"/>
      <c r="H54" s="352"/>
      <c r="I54" s="77">
        <v>1</v>
      </c>
      <c r="J54" s="77">
        <v>1</v>
      </c>
      <c r="K54" s="77">
        <v>1</v>
      </c>
      <c r="L54" s="66" t="s">
        <v>328</v>
      </c>
      <c r="M54" s="67" t="s">
        <v>259</v>
      </c>
      <c r="N54" s="77"/>
      <c r="O54" s="77"/>
      <c r="P54" s="77"/>
      <c r="Q54" s="68"/>
      <c r="R54" s="69"/>
    </row>
    <row r="55" spans="1:18" ht="105" x14ac:dyDescent="0.35">
      <c r="A55" s="354"/>
      <c r="B55" s="350"/>
      <c r="C55" s="350"/>
      <c r="D55" s="350"/>
      <c r="E55" s="209" t="s">
        <v>291</v>
      </c>
      <c r="F55" s="65" t="s">
        <v>307</v>
      </c>
      <c r="G55" s="207"/>
      <c r="H55" s="352"/>
      <c r="I55" s="77">
        <v>1</v>
      </c>
      <c r="J55" s="77">
        <v>1</v>
      </c>
      <c r="K55" s="77">
        <v>1</v>
      </c>
      <c r="L55" s="66" t="s">
        <v>315</v>
      </c>
      <c r="M55" s="67" t="s">
        <v>315</v>
      </c>
      <c r="N55" s="77"/>
      <c r="O55" s="77"/>
      <c r="P55" s="77"/>
      <c r="Q55" s="68"/>
      <c r="R55" s="69"/>
    </row>
    <row r="56" spans="1:18" ht="126" x14ac:dyDescent="0.35">
      <c r="A56" s="354"/>
      <c r="B56" s="350"/>
      <c r="C56" s="350"/>
      <c r="D56" s="350"/>
      <c r="E56" s="209" t="s">
        <v>291</v>
      </c>
      <c r="F56" s="65" t="s">
        <v>308</v>
      </c>
      <c r="G56" s="207"/>
      <c r="H56" s="352"/>
      <c r="I56" s="77">
        <v>1</v>
      </c>
      <c r="J56" s="77">
        <v>1</v>
      </c>
      <c r="K56" s="77">
        <v>1</v>
      </c>
      <c r="L56" s="66" t="s">
        <v>362</v>
      </c>
      <c r="M56" s="67" t="s">
        <v>259</v>
      </c>
      <c r="N56" s="77"/>
      <c r="O56" s="77"/>
      <c r="P56" s="77"/>
      <c r="Q56" s="68"/>
      <c r="R56" s="69"/>
    </row>
    <row r="57" spans="1:18" ht="105" x14ac:dyDescent="0.35">
      <c r="A57" s="354"/>
      <c r="B57" s="350"/>
      <c r="C57" s="350"/>
      <c r="D57" s="350"/>
      <c r="E57" s="209" t="s">
        <v>291</v>
      </c>
      <c r="F57" s="65" t="s">
        <v>363</v>
      </c>
      <c r="G57" s="207"/>
      <c r="H57" s="352"/>
      <c r="I57" s="77">
        <v>1</v>
      </c>
      <c r="J57" s="77">
        <v>1</v>
      </c>
      <c r="K57" s="77">
        <v>1</v>
      </c>
      <c r="L57" s="66" t="s">
        <v>364</v>
      </c>
      <c r="M57" s="67" t="s">
        <v>259</v>
      </c>
      <c r="N57" s="77"/>
      <c r="O57" s="77"/>
      <c r="P57" s="77"/>
      <c r="Q57" s="68"/>
      <c r="R57" s="69"/>
    </row>
    <row r="58" spans="1:18" ht="105" x14ac:dyDescent="0.35">
      <c r="A58" s="354"/>
      <c r="B58" s="350"/>
      <c r="C58" s="350"/>
      <c r="D58" s="350"/>
      <c r="E58" s="209" t="s">
        <v>291</v>
      </c>
      <c r="F58" s="65" t="s">
        <v>309</v>
      </c>
      <c r="G58" s="207"/>
      <c r="H58" s="352"/>
      <c r="I58" s="77">
        <v>0</v>
      </c>
      <c r="J58" s="77">
        <v>1</v>
      </c>
      <c r="K58" s="77">
        <v>0</v>
      </c>
      <c r="L58" s="66" t="s">
        <v>293</v>
      </c>
      <c r="M58" s="67" t="s">
        <v>259</v>
      </c>
      <c r="N58" s="77"/>
      <c r="O58" s="77"/>
      <c r="P58" s="77"/>
      <c r="Q58" s="68"/>
      <c r="R58" s="69"/>
    </row>
    <row r="59" spans="1:18" ht="334.5" customHeight="1" x14ac:dyDescent="0.35">
      <c r="A59" s="354"/>
      <c r="B59" s="350"/>
      <c r="C59" s="350"/>
      <c r="D59" s="350"/>
      <c r="E59" s="209" t="s">
        <v>291</v>
      </c>
      <c r="F59" s="65" t="s">
        <v>365</v>
      </c>
      <c r="G59" s="207"/>
      <c r="H59" s="352"/>
      <c r="I59" s="77">
        <v>0</v>
      </c>
      <c r="J59" s="77">
        <v>1</v>
      </c>
      <c r="K59" s="77">
        <v>1</v>
      </c>
      <c r="L59" s="66" t="s">
        <v>293</v>
      </c>
      <c r="M59" s="67" t="s">
        <v>259</v>
      </c>
      <c r="N59" s="77"/>
      <c r="O59" s="77"/>
      <c r="P59" s="77"/>
      <c r="Q59" s="68"/>
      <c r="R59" s="69"/>
    </row>
    <row r="60" spans="1:18" ht="105" x14ac:dyDescent="0.35">
      <c r="A60" s="354">
        <v>6</v>
      </c>
      <c r="B60" s="350"/>
      <c r="C60" s="207"/>
      <c r="D60" s="350" t="s">
        <v>206</v>
      </c>
      <c r="E60" s="209" t="s">
        <v>291</v>
      </c>
      <c r="F60" s="65" t="s">
        <v>310</v>
      </c>
      <c r="G60" s="207"/>
      <c r="H60" s="208"/>
      <c r="I60" s="77">
        <v>1</v>
      </c>
      <c r="J60" s="77">
        <v>1</v>
      </c>
      <c r="K60" s="77">
        <v>1</v>
      </c>
      <c r="L60" s="66" t="s">
        <v>206</v>
      </c>
      <c r="M60" s="67" t="s">
        <v>259</v>
      </c>
      <c r="N60" s="77"/>
      <c r="O60" s="77"/>
      <c r="P60" s="77"/>
      <c r="Q60" s="68"/>
      <c r="R60" s="69"/>
    </row>
    <row r="61" spans="1:18" ht="105" x14ac:dyDescent="0.35">
      <c r="A61" s="354"/>
      <c r="B61" s="350"/>
      <c r="C61" s="207"/>
      <c r="D61" s="350"/>
      <c r="E61" s="209" t="s">
        <v>291</v>
      </c>
      <c r="F61" s="65" t="s">
        <v>311</v>
      </c>
      <c r="G61" s="207"/>
      <c r="H61" s="208"/>
      <c r="I61" s="77">
        <v>1</v>
      </c>
      <c r="J61" s="77">
        <v>1</v>
      </c>
      <c r="K61" s="77">
        <v>1</v>
      </c>
      <c r="L61" s="66" t="s">
        <v>206</v>
      </c>
      <c r="M61" s="67" t="s">
        <v>259</v>
      </c>
      <c r="N61" s="77"/>
      <c r="O61" s="77"/>
      <c r="P61" s="77"/>
      <c r="Q61" s="68"/>
      <c r="R61" s="69"/>
    </row>
    <row r="62" spans="1:18" ht="189" x14ac:dyDescent="0.35">
      <c r="A62" s="354"/>
      <c r="B62" s="350"/>
      <c r="C62" s="207"/>
      <c r="D62" s="350"/>
      <c r="E62" s="209" t="s">
        <v>291</v>
      </c>
      <c r="F62" s="65" t="s">
        <v>366</v>
      </c>
      <c r="G62" s="207"/>
      <c r="H62" s="208"/>
      <c r="I62" s="77">
        <v>0</v>
      </c>
      <c r="J62" s="77">
        <v>1</v>
      </c>
      <c r="K62" s="77">
        <v>1</v>
      </c>
      <c r="L62" s="66" t="s">
        <v>206</v>
      </c>
      <c r="M62" s="67" t="s">
        <v>259</v>
      </c>
      <c r="N62" s="77"/>
      <c r="O62" s="77"/>
      <c r="P62" s="77"/>
      <c r="Q62" s="68"/>
      <c r="R62" s="69"/>
    </row>
    <row r="63" spans="1:18" ht="105" x14ac:dyDescent="0.35">
      <c r="A63" s="354"/>
      <c r="B63" s="350"/>
      <c r="C63" s="207"/>
      <c r="D63" s="350"/>
      <c r="E63" s="209" t="s">
        <v>291</v>
      </c>
      <c r="F63" s="65" t="s">
        <v>312</v>
      </c>
      <c r="G63" s="207"/>
      <c r="H63" s="208"/>
      <c r="I63" s="77">
        <v>1</v>
      </c>
      <c r="J63" s="77">
        <v>1</v>
      </c>
      <c r="K63" s="77">
        <v>1</v>
      </c>
      <c r="L63" s="66" t="s">
        <v>206</v>
      </c>
      <c r="M63" s="67" t="s">
        <v>259</v>
      </c>
      <c r="N63" s="77"/>
      <c r="O63" s="77"/>
      <c r="P63" s="77"/>
      <c r="Q63" s="68"/>
      <c r="R63" s="69"/>
    </row>
    <row r="64" spans="1:18" ht="105" x14ac:dyDescent="0.35">
      <c r="A64" s="354"/>
      <c r="B64" s="350"/>
      <c r="C64" s="207"/>
      <c r="D64" s="350"/>
      <c r="E64" s="209" t="s">
        <v>291</v>
      </c>
      <c r="F64" s="65" t="s">
        <v>313</v>
      </c>
      <c r="G64" s="207"/>
      <c r="H64" s="208"/>
      <c r="I64" s="77">
        <v>0</v>
      </c>
      <c r="J64" s="77">
        <v>1</v>
      </c>
      <c r="K64" s="77">
        <v>1</v>
      </c>
      <c r="L64" s="66" t="s">
        <v>206</v>
      </c>
      <c r="M64" s="67" t="s">
        <v>259</v>
      </c>
      <c r="N64" s="77"/>
      <c r="O64" s="77"/>
      <c r="P64" s="77"/>
      <c r="Q64" s="68"/>
      <c r="R64" s="69"/>
    </row>
    <row r="65" spans="1:18" ht="105" x14ac:dyDescent="0.35">
      <c r="A65" s="354"/>
      <c r="B65" s="350"/>
      <c r="C65" s="207"/>
      <c r="D65" s="350"/>
      <c r="E65" s="209" t="s">
        <v>291</v>
      </c>
      <c r="F65" s="65" t="s">
        <v>314</v>
      </c>
      <c r="G65" s="207"/>
      <c r="H65" s="208"/>
      <c r="I65" s="77">
        <v>0</v>
      </c>
      <c r="J65" s="77">
        <v>1</v>
      </c>
      <c r="K65" s="77">
        <v>1</v>
      </c>
      <c r="L65" s="66" t="s">
        <v>206</v>
      </c>
      <c r="M65" s="67" t="s">
        <v>259</v>
      </c>
      <c r="N65" s="77"/>
      <c r="O65" s="77"/>
      <c r="P65" s="77"/>
      <c r="Q65" s="68"/>
      <c r="R65" s="69"/>
    </row>
    <row r="66" spans="1:18" ht="63" x14ac:dyDescent="0.35">
      <c r="A66" s="354">
        <v>7</v>
      </c>
      <c r="B66" s="350"/>
      <c r="C66" s="350" t="s">
        <v>316</v>
      </c>
      <c r="D66" s="350" t="s">
        <v>317</v>
      </c>
      <c r="E66" s="353" t="s">
        <v>318</v>
      </c>
      <c r="F66" s="65" t="s">
        <v>319</v>
      </c>
      <c r="G66" s="207"/>
      <c r="H66" s="351"/>
      <c r="I66" s="77">
        <v>1</v>
      </c>
      <c r="J66" s="77">
        <v>0</v>
      </c>
      <c r="K66" s="77">
        <v>1</v>
      </c>
      <c r="L66" s="66" t="s">
        <v>196</v>
      </c>
      <c r="M66" s="67" t="s">
        <v>259</v>
      </c>
      <c r="N66" s="77"/>
      <c r="O66" s="77"/>
      <c r="P66" s="77"/>
      <c r="Q66" s="68"/>
      <c r="R66" s="69"/>
    </row>
    <row r="67" spans="1:18" ht="63" x14ac:dyDescent="0.35">
      <c r="A67" s="354"/>
      <c r="B67" s="350"/>
      <c r="C67" s="350"/>
      <c r="D67" s="350"/>
      <c r="E67" s="353"/>
      <c r="F67" s="65" t="s">
        <v>320</v>
      </c>
      <c r="G67" s="207"/>
      <c r="H67" s="351"/>
      <c r="I67" s="77">
        <v>1</v>
      </c>
      <c r="J67" s="77">
        <v>0</v>
      </c>
      <c r="K67" s="77">
        <v>1</v>
      </c>
      <c r="L67" s="66" t="s">
        <v>196</v>
      </c>
      <c r="M67" s="67" t="s">
        <v>259</v>
      </c>
      <c r="N67" s="77"/>
      <c r="O67" s="77"/>
      <c r="P67" s="77"/>
      <c r="Q67" s="68"/>
      <c r="R67" s="69"/>
    </row>
    <row r="68" spans="1:18" ht="63" x14ac:dyDescent="0.35">
      <c r="A68" s="354"/>
      <c r="B68" s="350"/>
      <c r="C68" s="350"/>
      <c r="D68" s="350"/>
      <c r="E68" s="353"/>
      <c r="F68" s="65" t="s">
        <v>321</v>
      </c>
      <c r="G68" s="207"/>
      <c r="H68" s="351"/>
      <c r="I68" s="77">
        <v>1</v>
      </c>
      <c r="J68" s="77">
        <v>0</v>
      </c>
      <c r="K68" s="77">
        <v>1</v>
      </c>
      <c r="L68" s="66" t="s">
        <v>196</v>
      </c>
      <c r="M68" s="67" t="s">
        <v>259</v>
      </c>
      <c r="N68" s="77"/>
      <c r="O68" s="77"/>
      <c r="P68" s="77"/>
      <c r="Q68" s="68"/>
      <c r="R68" s="69"/>
    </row>
    <row r="69" spans="1:18" ht="63" x14ac:dyDescent="0.35">
      <c r="A69" s="354"/>
      <c r="B69" s="350"/>
      <c r="C69" s="350"/>
      <c r="D69" s="350"/>
      <c r="E69" s="353"/>
      <c r="F69" s="65" t="s">
        <v>322</v>
      </c>
      <c r="G69" s="207"/>
      <c r="H69" s="351"/>
      <c r="I69" s="77">
        <v>1</v>
      </c>
      <c r="J69" s="77">
        <v>0</v>
      </c>
      <c r="K69" s="77">
        <v>1</v>
      </c>
      <c r="L69" s="66" t="s">
        <v>196</v>
      </c>
      <c r="M69" s="67" t="s">
        <v>259</v>
      </c>
      <c r="N69" s="77"/>
      <c r="O69" s="77"/>
      <c r="P69" s="77"/>
      <c r="Q69" s="68"/>
      <c r="R69" s="69"/>
    </row>
    <row r="70" spans="1:18" ht="63" x14ac:dyDescent="0.35">
      <c r="A70" s="354"/>
      <c r="B70" s="350"/>
      <c r="C70" s="350"/>
      <c r="D70" s="350"/>
      <c r="E70" s="353"/>
      <c r="F70" s="65" t="s">
        <v>323</v>
      </c>
      <c r="G70" s="207"/>
      <c r="H70" s="351"/>
      <c r="I70" s="77">
        <v>1</v>
      </c>
      <c r="J70" s="77">
        <v>0</v>
      </c>
      <c r="K70" s="77">
        <v>1</v>
      </c>
      <c r="L70" s="66" t="s">
        <v>196</v>
      </c>
      <c r="M70" s="67" t="s">
        <v>259</v>
      </c>
      <c r="N70" s="77"/>
      <c r="O70" s="77"/>
      <c r="P70" s="77"/>
      <c r="Q70" s="68"/>
      <c r="R70" s="69"/>
    </row>
    <row r="71" spans="1:18" ht="63" x14ac:dyDescent="0.35">
      <c r="A71" s="354"/>
      <c r="B71" s="350"/>
      <c r="C71" s="350"/>
      <c r="D71" s="350"/>
      <c r="E71" s="353"/>
      <c r="F71" s="65" t="s">
        <v>324</v>
      </c>
      <c r="G71" s="207"/>
      <c r="H71" s="351"/>
      <c r="I71" s="77">
        <v>1</v>
      </c>
      <c r="J71" s="77">
        <v>0</v>
      </c>
      <c r="K71" s="77">
        <v>1</v>
      </c>
      <c r="L71" s="66" t="s">
        <v>196</v>
      </c>
      <c r="M71" s="67" t="s">
        <v>259</v>
      </c>
      <c r="N71" s="77"/>
      <c r="O71" s="77"/>
      <c r="P71" s="77"/>
      <c r="Q71" s="68"/>
      <c r="R71" s="69"/>
    </row>
    <row r="72" spans="1:18" ht="210.75" thickBot="1" x14ac:dyDescent="0.4">
      <c r="A72" s="93">
        <v>8</v>
      </c>
      <c r="B72" s="84"/>
      <c r="C72" s="84"/>
      <c r="D72" s="84"/>
      <c r="E72" s="85" t="s">
        <v>325</v>
      </c>
      <c r="F72" s="85" t="s">
        <v>380</v>
      </c>
      <c r="G72" s="86">
        <v>24737475527</v>
      </c>
      <c r="H72" s="84"/>
      <c r="I72" s="87">
        <v>1</v>
      </c>
      <c r="J72" s="88">
        <v>1</v>
      </c>
      <c r="K72" s="88">
        <v>1</v>
      </c>
      <c r="L72" s="89" t="s">
        <v>326</v>
      </c>
      <c r="M72" s="88" t="s">
        <v>327</v>
      </c>
      <c r="N72" s="88"/>
      <c r="O72" s="88"/>
      <c r="P72" s="88"/>
      <c r="Q72" s="90"/>
      <c r="R72" s="91"/>
    </row>
  </sheetData>
  <mergeCells count="46">
    <mergeCell ref="A3:R5"/>
    <mergeCell ref="A1:C2"/>
    <mergeCell ref="D1:R1"/>
    <mergeCell ref="D2:E2"/>
    <mergeCell ref="F2:H2"/>
    <mergeCell ref="I2:R2"/>
    <mergeCell ref="H20:H25"/>
    <mergeCell ref="C26:C33"/>
    <mergeCell ref="D26:D33"/>
    <mergeCell ref="A6:M6"/>
    <mergeCell ref="N6:R6"/>
    <mergeCell ref="A8:A19"/>
    <mergeCell ref="B8:B19"/>
    <mergeCell ref="D8:D19"/>
    <mergeCell ref="E8:E19"/>
    <mergeCell ref="C8:C19"/>
    <mergeCell ref="G8:G19"/>
    <mergeCell ref="H8:H19"/>
    <mergeCell ref="A20:A25"/>
    <mergeCell ref="A26:A33"/>
    <mergeCell ref="B26:B33"/>
    <mergeCell ref="E26:E33"/>
    <mergeCell ref="B20:B25"/>
    <mergeCell ref="C20:C25"/>
    <mergeCell ref="D20:D25"/>
    <mergeCell ref="A34:A39"/>
    <mergeCell ref="B34:B39"/>
    <mergeCell ref="A40:A59"/>
    <mergeCell ref="A60:A65"/>
    <mergeCell ref="A66:A71"/>
    <mergeCell ref="B66:B71"/>
    <mergeCell ref="B60:B65"/>
    <mergeCell ref="B40:B59"/>
    <mergeCell ref="C66:C71"/>
    <mergeCell ref="D66:D71"/>
    <mergeCell ref="H66:H71"/>
    <mergeCell ref="H26:H33"/>
    <mergeCell ref="C34:C39"/>
    <mergeCell ref="D34:D39"/>
    <mergeCell ref="E34:E39"/>
    <mergeCell ref="E66:E71"/>
    <mergeCell ref="C40:C59"/>
    <mergeCell ref="D40:D59"/>
    <mergeCell ref="E40:E42"/>
    <mergeCell ref="H40:H59"/>
    <mergeCell ref="D60:D6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0B13E-3E76-4B1B-98EC-F16C463BA249}">
  <dimension ref="A1:K19"/>
  <sheetViews>
    <sheetView topLeftCell="A3" workbookViewId="0">
      <selection activeCell="D11" sqref="D11"/>
    </sheetView>
  </sheetViews>
  <sheetFormatPr baseColWidth="10" defaultColWidth="11.42578125" defaultRowHeight="15" x14ac:dyDescent="0.25"/>
  <cols>
    <col min="1" max="1" width="44.5703125" style="45" customWidth="1"/>
    <col min="2" max="2" width="29.140625" style="35" customWidth="1"/>
    <col min="3" max="3" width="24.85546875" style="35" customWidth="1"/>
    <col min="4" max="4" width="23" style="35" customWidth="1"/>
    <col min="5" max="5" width="22.5703125" style="35" customWidth="1"/>
    <col min="6" max="6" width="11.42578125" style="192"/>
    <col min="7" max="7" width="32" style="35" customWidth="1"/>
    <col min="8" max="8" width="21.5703125" style="9" bestFit="1" customWidth="1"/>
    <col min="9" max="9" width="26.7109375" style="9" customWidth="1"/>
    <col min="10" max="16384" width="11.42578125" style="9"/>
  </cols>
  <sheetData>
    <row r="1" spans="1:11" ht="15.75" thickBot="1" x14ac:dyDescent="0.3"/>
    <row r="2" spans="1:11" ht="75.75" customHeight="1" x14ac:dyDescent="0.25">
      <c r="A2" s="46"/>
      <c r="B2" s="379" t="s">
        <v>24</v>
      </c>
      <c r="C2" s="380"/>
      <c r="D2" s="381"/>
      <c r="E2" s="382"/>
    </row>
    <row r="3" spans="1:11" ht="77.25" customHeight="1" thickBot="1" x14ac:dyDescent="0.3">
      <c r="A3" s="31" t="s">
        <v>31</v>
      </c>
      <c r="B3" s="47" t="s">
        <v>244</v>
      </c>
      <c r="C3" s="48" t="s">
        <v>245</v>
      </c>
      <c r="D3" s="381"/>
      <c r="E3" s="382"/>
    </row>
    <row r="4" spans="1:11" x14ac:dyDescent="0.25">
      <c r="A4" s="49"/>
      <c r="B4" s="47"/>
      <c r="C4" s="48"/>
      <c r="D4" s="33"/>
      <c r="E4" s="32"/>
      <c r="G4" s="374" t="s">
        <v>28</v>
      </c>
      <c r="H4" s="375"/>
    </row>
    <row r="5" spans="1:11" ht="30" x14ac:dyDescent="0.25">
      <c r="A5" s="96" t="s">
        <v>222</v>
      </c>
      <c r="B5" s="97" t="s">
        <v>359</v>
      </c>
      <c r="C5" s="98" t="s">
        <v>360</v>
      </c>
      <c r="D5" s="33" t="s">
        <v>26</v>
      </c>
      <c r="E5" s="34" t="s">
        <v>27</v>
      </c>
      <c r="F5" s="193"/>
      <c r="G5" s="197" t="s">
        <v>223</v>
      </c>
      <c r="H5" s="198">
        <f>'LÍNEA 1'!D51</f>
        <v>3810970400</v>
      </c>
      <c r="I5" s="50"/>
      <c r="K5" s="51"/>
    </row>
    <row r="6" spans="1:11" ht="30" x14ac:dyDescent="0.25">
      <c r="A6" s="36" t="s">
        <v>224</v>
      </c>
      <c r="B6" s="37"/>
      <c r="C6" s="38"/>
      <c r="D6" s="39"/>
      <c r="E6" s="78"/>
      <c r="G6" s="199" t="s">
        <v>225</v>
      </c>
      <c r="H6" s="200">
        <v>0</v>
      </c>
    </row>
    <row r="7" spans="1:11" ht="15.75" x14ac:dyDescent="0.25">
      <c r="A7" s="36" t="s">
        <v>226</v>
      </c>
      <c r="B7" s="37"/>
      <c r="C7" s="95"/>
      <c r="D7" s="40"/>
      <c r="E7" s="79"/>
      <c r="G7" s="199" t="s">
        <v>227</v>
      </c>
      <c r="H7" s="200">
        <f>'LÍNEA 3'!F15</f>
        <v>764275000</v>
      </c>
    </row>
    <row r="8" spans="1:11" ht="30" x14ac:dyDescent="0.25">
      <c r="A8" s="36" t="s">
        <v>228</v>
      </c>
      <c r="B8" s="41"/>
      <c r="C8" s="42"/>
      <c r="D8" s="40"/>
      <c r="E8" s="79"/>
      <c r="G8" s="199" t="s">
        <v>229</v>
      </c>
      <c r="H8" s="200">
        <f>'LÍNEA 4'!D28</f>
        <v>788256567</v>
      </c>
    </row>
    <row r="9" spans="1:11" ht="30" x14ac:dyDescent="0.25">
      <c r="A9" s="36" t="s">
        <v>230</v>
      </c>
      <c r="B9" s="37"/>
      <c r="C9" s="38"/>
      <c r="D9" s="40"/>
      <c r="E9" s="79"/>
      <c r="G9" s="199" t="s">
        <v>231</v>
      </c>
      <c r="H9" s="200">
        <f>'LÍNEA 5'!D20</f>
        <v>1307675578</v>
      </c>
    </row>
    <row r="10" spans="1:11" ht="30" x14ac:dyDescent="0.25">
      <c r="A10" s="36" t="s">
        <v>232</v>
      </c>
      <c r="B10" s="37"/>
      <c r="C10" s="38"/>
      <c r="D10" s="40"/>
      <c r="E10" s="79"/>
      <c r="G10" s="199" t="s">
        <v>233</v>
      </c>
      <c r="H10" s="200">
        <f>'LÍNEA 6'!D20</f>
        <v>1455579296</v>
      </c>
    </row>
    <row r="11" spans="1:11" ht="15.75" x14ac:dyDescent="0.25">
      <c r="A11" s="36" t="s">
        <v>234</v>
      </c>
      <c r="B11" s="37"/>
      <c r="C11" s="38"/>
      <c r="D11" s="40"/>
      <c r="E11" s="79"/>
      <c r="G11" s="199" t="s">
        <v>235</v>
      </c>
      <c r="H11" s="200">
        <f>'LÍNEA 7'!D39</f>
        <v>2352063879</v>
      </c>
    </row>
    <row r="12" spans="1:11" ht="30" x14ac:dyDescent="0.25">
      <c r="A12" s="36" t="s">
        <v>236</v>
      </c>
      <c r="B12" s="41"/>
      <c r="C12" s="42"/>
      <c r="D12" s="40"/>
      <c r="E12" s="79"/>
      <c r="G12" s="201" t="s">
        <v>237</v>
      </c>
      <c r="H12" s="202">
        <f>SUM(H5:H11)</f>
        <v>10478820720</v>
      </c>
    </row>
    <row r="13" spans="1:11" ht="15.75" x14ac:dyDescent="0.25">
      <c r="A13" s="205" t="s">
        <v>28</v>
      </c>
      <c r="B13" s="75"/>
      <c r="C13" s="76"/>
      <c r="D13" s="43"/>
      <c r="E13" s="44"/>
      <c r="G13" s="199" t="s">
        <v>238</v>
      </c>
      <c r="H13" s="200">
        <f>SUM('LÍNEA 7'!J22:J36)</f>
        <v>23008692062</v>
      </c>
    </row>
    <row r="14" spans="1:11" ht="16.5" thickBot="1" x14ac:dyDescent="0.3">
      <c r="A14" s="206" t="s">
        <v>239</v>
      </c>
      <c r="B14" s="383"/>
      <c r="C14" s="383"/>
      <c r="G14" s="203" t="s">
        <v>240</v>
      </c>
      <c r="H14" s="204">
        <f>SUM(H12:H13)</f>
        <v>33487512782</v>
      </c>
    </row>
    <row r="15" spans="1:11" x14ac:dyDescent="0.25">
      <c r="A15" s="206" t="s">
        <v>241</v>
      </c>
      <c r="B15" s="383"/>
      <c r="C15" s="384"/>
    </row>
    <row r="16" spans="1:11" x14ac:dyDescent="0.25">
      <c r="A16" s="206" t="s">
        <v>242</v>
      </c>
      <c r="B16" s="385"/>
      <c r="C16" s="386"/>
      <c r="H16" s="94"/>
    </row>
    <row r="17" spans="1:3" x14ac:dyDescent="0.25">
      <c r="A17" s="206" t="s">
        <v>25</v>
      </c>
      <c r="B17" s="385"/>
      <c r="C17" s="386"/>
    </row>
    <row r="18" spans="1:3" x14ac:dyDescent="0.25">
      <c r="A18" s="206" t="s">
        <v>361</v>
      </c>
      <c r="B18" s="190"/>
      <c r="C18" s="191"/>
    </row>
    <row r="19" spans="1:3" ht="89.25" customHeight="1" thickBot="1" x14ac:dyDescent="0.3">
      <c r="A19" s="376" t="s">
        <v>243</v>
      </c>
      <c r="B19" s="377"/>
      <c r="C19" s="378"/>
    </row>
  </sheetData>
  <mergeCells count="8">
    <mergeCell ref="G4:H4"/>
    <mergeCell ref="A19:C19"/>
    <mergeCell ref="B2:C2"/>
    <mergeCell ref="D2:E3"/>
    <mergeCell ref="B14:C14"/>
    <mergeCell ref="B15:C15"/>
    <mergeCell ref="B16:C16"/>
    <mergeCell ref="B17:C1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LÍNEA 1</vt:lpstr>
      <vt:lpstr>LÍNEA 2</vt:lpstr>
      <vt:lpstr>LÍNEA 3</vt:lpstr>
      <vt:lpstr>LÍNEA 4</vt:lpstr>
      <vt:lpstr>LÍNEA 5</vt:lpstr>
      <vt:lpstr>LÍNEA 6</vt:lpstr>
      <vt:lpstr>LÍNEA 7</vt:lpstr>
      <vt:lpstr>Integración Planes</vt:lpstr>
      <vt:lpstr>Evaluacion Plan de Accion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Nalliby Giraldo</dc:creator>
  <cp:lastModifiedBy>Luz Mary Ramírez Montoya</cp:lastModifiedBy>
  <cp:lastPrinted>2017-02-13T14:35:13Z</cp:lastPrinted>
  <dcterms:created xsi:type="dcterms:W3CDTF">2014-01-29T14:54:05Z</dcterms:created>
  <dcterms:modified xsi:type="dcterms:W3CDTF">2023-01-31T20:16:21Z</dcterms:modified>
</cp:coreProperties>
</file>