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8"/>
  <workbookPr/>
  <mc:AlternateContent xmlns:mc="http://schemas.openxmlformats.org/markup-compatibility/2006">
    <mc:Choice Requires="x15">
      <x15ac:absPath xmlns:x15ac="http://schemas.microsoft.com/office/spreadsheetml/2010/11/ac" url="D:\PLANEACIÓN 2022\PLAN DE ACCIÓN\"/>
    </mc:Choice>
  </mc:AlternateContent>
  <xr:revisionPtr revIDLastSave="0" documentId="13_ncr:1_{379CE48E-40CD-4B39-A78C-05C453C5DD2D}" xr6:coauthVersionLast="36" xr6:coauthVersionMax="36" xr10:uidLastSave="{00000000-0000-0000-0000-000000000000}"/>
  <bookViews>
    <workbookView xWindow="0" yWindow="0" windowWidth="28800" windowHeight="12225" activeTab="8" xr2:uid="{00000000-000D-0000-FFFF-FFFF00000000}"/>
  </bookViews>
  <sheets>
    <sheet name="LÍNEA 1" sheetId="36" r:id="rId1"/>
    <sheet name="LÍNEA 2" sheetId="35" r:id="rId2"/>
    <sheet name="LÍNEA 3" sheetId="34" r:id="rId3"/>
    <sheet name="LÍNEA 4" sheetId="33" r:id="rId4"/>
    <sheet name="LÍNEA 5" sheetId="32" r:id="rId5"/>
    <sheet name="LÍNEA 6" sheetId="31" r:id="rId6"/>
    <sheet name="LÍNEA 7" sheetId="24" r:id="rId7"/>
    <sheet name="Integración Planes" sheetId="38" r:id="rId8"/>
    <sheet name="Evaluacion Plan de Accion " sheetId="37"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3" i="35" l="1"/>
  <c r="T9" i="35"/>
  <c r="U11" i="35"/>
  <c r="F14" i="35"/>
  <c r="J20" i="31" l="1"/>
  <c r="T26" i="33"/>
  <c r="T25" i="33"/>
  <c r="T24" i="33"/>
  <c r="T23" i="33"/>
  <c r="T12" i="33"/>
  <c r="T11" i="33"/>
  <c r="T10" i="33"/>
  <c r="T8" i="33"/>
  <c r="U15" i="34"/>
  <c r="U17" i="34"/>
  <c r="H14" i="37"/>
  <c r="R72" i="38"/>
  <c r="Q72" i="38"/>
  <c r="R71" i="38"/>
  <c r="Q71" i="38"/>
  <c r="R70" i="38"/>
  <c r="Q70" i="38"/>
  <c r="R69" i="38"/>
  <c r="Q69" i="38"/>
  <c r="R68" i="38"/>
  <c r="Q68" i="38"/>
  <c r="R67" i="38"/>
  <c r="Q67" i="38"/>
  <c r="R66" i="38"/>
  <c r="Q66" i="38"/>
  <c r="R65" i="38"/>
  <c r="Q65" i="38"/>
  <c r="R64" i="38"/>
  <c r="R63" i="38"/>
  <c r="R62" i="38"/>
  <c r="Q62" i="38"/>
  <c r="R61" i="38"/>
  <c r="R60" i="38"/>
  <c r="Q60" i="38"/>
  <c r="R59" i="38"/>
  <c r="Q59" i="38"/>
  <c r="R58" i="38"/>
  <c r="R57" i="38"/>
  <c r="R56" i="38"/>
  <c r="Q56" i="38"/>
  <c r="R55" i="38"/>
  <c r="Q55" i="38"/>
  <c r="R54" i="38"/>
  <c r="Q54" i="38"/>
  <c r="R53" i="38"/>
  <c r="Q53" i="38"/>
  <c r="R52" i="38"/>
  <c r="Q52" i="38"/>
  <c r="R51" i="38"/>
  <c r="Q51" i="38"/>
  <c r="R50" i="38"/>
  <c r="Q50" i="38"/>
  <c r="R49" i="38"/>
  <c r="Q49" i="38"/>
  <c r="R48" i="38"/>
  <c r="Q48" i="38"/>
  <c r="R47" i="38"/>
  <c r="Q47" i="38"/>
  <c r="R46" i="38"/>
  <c r="Q46" i="38"/>
  <c r="R45" i="38"/>
  <c r="R44" i="38"/>
  <c r="Q44" i="38"/>
  <c r="R43" i="38"/>
  <c r="Q43" i="38"/>
  <c r="R42" i="38"/>
  <c r="Q42" i="38"/>
  <c r="R41" i="38"/>
  <c r="Q41" i="38"/>
  <c r="R40" i="38"/>
  <c r="Q40" i="38"/>
  <c r="R39" i="38"/>
  <c r="Q39" i="38"/>
  <c r="R38" i="38"/>
  <c r="Q38" i="38"/>
  <c r="R37" i="38"/>
  <c r="Q37" i="38"/>
  <c r="R36" i="38"/>
  <c r="Q36" i="38"/>
  <c r="R35" i="38"/>
  <c r="R34" i="38"/>
  <c r="R33" i="38"/>
  <c r="R32" i="38"/>
  <c r="R31" i="38"/>
  <c r="Q31" i="38"/>
  <c r="R30" i="38"/>
  <c r="Q30" i="38"/>
  <c r="R29" i="38"/>
  <c r="Q29" i="38"/>
  <c r="R28" i="38"/>
  <c r="Q28" i="38"/>
  <c r="R27" i="38"/>
  <c r="Q27" i="38"/>
  <c r="R26" i="38"/>
  <c r="R25" i="38"/>
  <c r="Q25" i="38"/>
  <c r="R24" i="38"/>
  <c r="Q24" i="38"/>
  <c r="R23" i="38"/>
  <c r="Q23" i="38"/>
  <c r="R22" i="38"/>
  <c r="Q22" i="38"/>
  <c r="R21" i="38"/>
  <c r="Q21" i="38"/>
  <c r="R20" i="38"/>
  <c r="Q20" i="38"/>
  <c r="R19" i="38"/>
  <c r="Q19" i="38"/>
  <c r="R18" i="38"/>
  <c r="Q18" i="38"/>
  <c r="Q17" i="38"/>
  <c r="R16" i="38"/>
  <c r="Q16" i="38"/>
  <c r="R15" i="38"/>
  <c r="Q15" i="38"/>
  <c r="R14" i="38"/>
  <c r="Q14" i="38"/>
  <c r="R13" i="38"/>
  <c r="R12" i="38"/>
  <c r="R11" i="38"/>
  <c r="Q11" i="38"/>
  <c r="R10" i="38"/>
  <c r="Q10" i="38"/>
  <c r="R9" i="38"/>
  <c r="Q9" i="38"/>
  <c r="R8" i="38"/>
  <c r="Q8" i="38"/>
  <c r="B15" i="37" l="1"/>
  <c r="J55" i="24"/>
  <c r="J22" i="32"/>
  <c r="K27" i="33"/>
  <c r="K13" i="34"/>
  <c r="J27" i="33"/>
  <c r="J13" i="34"/>
  <c r="D60" i="24"/>
  <c r="D24" i="31"/>
  <c r="D26" i="32"/>
  <c r="D31" i="33"/>
  <c r="F18" i="34"/>
  <c r="D58" i="36" l="1"/>
  <c r="K22" i="32"/>
  <c r="K55" i="24" l="1"/>
  <c r="K20" i="31"/>
  <c r="K54" i="36"/>
  <c r="J54" i="36"/>
  <c r="U30" i="24"/>
  <c r="U31" i="24"/>
  <c r="U32" i="24"/>
  <c r="U33" i="24"/>
  <c r="U34" i="24"/>
  <c r="U35" i="24"/>
  <c r="U36" i="24"/>
  <c r="U37" i="24"/>
  <c r="U38" i="24"/>
  <c r="U39" i="24"/>
  <c r="U40" i="24"/>
  <c r="U41" i="24"/>
  <c r="U42" i="24"/>
  <c r="U43" i="24"/>
  <c r="U44" i="24"/>
  <c r="U45" i="24"/>
  <c r="U46" i="24"/>
  <c r="U47" i="24"/>
  <c r="U48" i="24"/>
  <c r="U49" i="24"/>
  <c r="U50" i="24"/>
  <c r="U51" i="24"/>
  <c r="U52" i="24"/>
  <c r="U53" i="24"/>
  <c r="U54" i="24"/>
  <c r="B14" i="37" l="1"/>
  <c r="B16" i="37" s="1"/>
  <c r="T10" i="31"/>
  <c r="T11" i="31"/>
  <c r="T12" i="31"/>
  <c r="T13" i="31"/>
  <c r="T14" i="31"/>
  <c r="T15" i="31"/>
  <c r="T16" i="31"/>
  <c r="T17" i="31"/>
  <c r="T18" i="31"/>
  <c r="T19" i="31"/>
  <c r="T9" i="31"/>
  <c r="T8" i="31"/>
  <c r="T20" i="31" s="1"/>
  <c r="U22" i="31" s="1"/>
  <c r="U24" i="31" s="1"/>
  <c r="T8" i="32"/>
  <c r="T50" i="36" l="1"/>
  <c r="T14" i="32" l="1"/>
  <c r="T15" i="32"/>
  <c r="T16" i="32"/>
  <c r="T17" i="32"/>
  <c r="T13" i="32"/>
  <c r="T10" i="32"/>
  <c r="T33" i="24" l="1"/>
  <c r="T35" i="24"/>
  <c r="T36" i="24"/>
  <c r="T38" i="24"/>
  <c r="T39" i="24"/>
  <c r="T41" i="24"/>
  <c r="T44" i="24"/>
  <c r="T46" i="24"/>
  <c r="T50" i="24"/>
  <c r="T51" i="24"/>
  <c r="T32" i="24"/>
  <c r="T22" i="24"/>
  <c r="T23" i="24"/>
  <c r="T8" i="35" l="1"/>
  <c r="T53" i="36"/>
  <c r="T19" i="36" l="1"/>
  <c r="T17" i="36" l="1"/>
  <c r="T16" i="36"/>
  <c r="T15" i="36"/>
  <c r="H12" i="37" l="1"/>
  <c r="D57" i="24"/>
  <c r="T31" i="24"/>
  <c r="T30" i="24"/>
  <c r="U29" i="24"/>
  <c r="T29" i="24"/>
  <c r="U28" i="24"/>
  <c r="T28" i="24"/>
  <c r="U27" i="24"/>
  <c r="U26" i="24"/>
  <c r="T25" i="24"/>
  <c r="U24" i="24"/>
  <c r="U23" i="24"/>
  <c r="U21" i="24"/>
  <c r="T21" i="24"/>
  <c r="U20" i="24"/>
  <c r="T20" i="24"/>
  <c r="U19" i="24"/>
  <c r="T19" i="24"/>
  <c r="U18" i="24"/>
  <c r="T18" i="24"/>
  <c r="U17" i="24"/>
  <c r="T17" i="24"/>
  <c r="U16" i="24"/>
  <c r="T16" i="24"/>
  <c r="U15" i="24"/>
  <c r="T15" i="24"/>
  <c r="U14" i="24"/>
  <c r="T14" i="24"/>
  <c r="U13" i="24"/>
  <c r="T13" i="24"/>
  <c r="U12" i="24"/>
  <c r="T12" i="24"/>
  <c r="U11" i="24"/>
  <c r="T11" i="24"/>
  <c r="U10" i="24"/>
  <c r="T10" i="24"/>
  <c r="U9" i="24"/>
  <c r="T9" i="24"/>
  <c r="U8" i="24"/>
  <c r="T8" i="24"/>
  <c r="D21" i="31"/>
  <c r="U19" i="31"/>
  <c r="U18" i="31"/>
  <c r="U17" i="31"/>
  <c r="U16" i="31"/>
  <c r="U15" i="31"/>
  <c r="U14" i="31"/>
  <c r="U13" i="31"/>
  <c r="U12" i="31"/>
  <c r="U11" i="31"/>
  <c r="U10" i="31"/>
  <c r="U9" i="31"/>
  <c r="U8" i="31"/>
  <c r="D23" i="32"/>
  <c r="U20" i="32"/>
  <c r="T20" i="32"/>
  <c r="U19" i="32"/>
  <c r="T19" i="32"/>
  <c r="U18" i="32"/>
  <c r="T18" i="32"/>
  <c r="T22" i="32" s="1"/>
  <c r="U24" i="32" s="1"/>
  <c r="U26" i="32" s="1"/>
  <c r="U13" i="32"/>
  <c r="U11" i="32"/>
  <c r="U10" i="32"/>
  <c r="U8" i="32"/>
  <c r="D28" i="33"/>
  <c r="T21" i="33"/>
  <c r="T20" i="33"/>
  <c r="U18" i="33"/>
  <c r="T18" i="33"/>
  <c r="U17" i="33"/>
  <c r="T17" i="33"/>
  <c r="U16" i="33"/>
  <c r="T16" i="33"/>
  <c r="U15" i="33"/>
  <c r="T15" i="33"/>
  <c r="U14" i="33"/>
  <c r="T14" i="33"/>
  <c r="U13" i="33"/>
  <c r="T13" i="33"/>
  <c r="U12" i="33"/>
  <c r="U11" i="33"/>
  <c r="U10" i="33"/>
  <c r="U8" i="33"/>
  <c r="T27" i="33"/>
  <c r="U29" i="33" s="1"/>
  <c r="U31" i="33" s="1"/>
  <c r="F15" i="34"/>
  <c r="U12" i="34"/>
  <c r="T12" i="34"/>
  <c r="U11" i="34"/>
  <c r="T11" i="34"/>
  <c r="U10" i="34"/>
  <c r="T10" i="34"/>
  <c r="U9" i="34"/>
  <c r="T9" i="34"/>
  <c r="U8" i="34"/>
  <c r="T8" i="34"/>
  <c r="D55" i="36"/>
  <c r="U53" i="36"/>
  <c r="U52" i="36"/>
  <c r="T52" i="36"/>
  <c r="U51" i="36"/>
  <c r="T51" i="36"/>
  <c r="U50" i="36"/>
  <c r="U49" i="36"/>
  <c r="T49" i="36"/>
  <c r="U48" i="36"/>
  <c r="T48" i="36"/>
  <c r="U47" i="36"/>
  <c r="T47" i="36"/>
  <c r="U46" i="36"/>
  <c r="T46" i="36"/>
  <c r="U45" i="36"/>
  <c r="T45" i="36"/>
  <c r="U44" i="36"/>
  <c r="T44" i="36"/>
  <c r="U43" i="36"/>
  <c r="T43" i="36"/>
  <c r="U42" i="36"/>
  <c r="T42" i="36"/>
  <c r="U41" i="36"/>
  <c r="T41" i="36"/>
  <c r="U40" i="36"/>
  <c r="T40" i="36"/>
  <c r="U39" i="36"/>
  <c r="T39" i="36"/>
  <c r="U38" i="36"/>
  <c r="U37" i="36"/>
  <c r="T37" i="36"/>
  <c r="U36" i="36"/>
  <c r="T36" i="36"/>
  <c r="U35" i="36"/>
  <c r="T35" i="36"/>
  <c r="U34" i="36"/>
  <c r="T34" i="36"/>
  <c r="U33" i="36"/>
  <c r="T33" i="36"/>
  <c r="U32" i="36"/>
  <c r="T32" i="36"/>
  <c r="U31" i="36"/>
  <c r="T31" i="36"/>
  <c r="U30" i="36"/>
  <c r="T30" i="36"/>
  <c r="U29" i="36"/>
  <c r="T29" i="36"/>
  <c r="U28" i="36"/>
  <c r="T28" i="36"/>
  <c r="U27" i="36"/>
  <c r="T27" i="36"/>
  <c r="U26" i="36"/>
  <c r="T26" i="36"/>
  <c r="U25" i="36"/>
  <c r="T25" i="36"/>
  <c r="U24" i="36"/>
  <c r="T24" i="36"/>
  <c r="U23" i="36"/>
  <c r="T23" i="36"/>
  <c r="U22" i="36"/>
  <c r="U21" i="36"/>
  <c r="U19" i="36"/>
  <c r="U18" i="36"/>
  <c r="U13" i="36"/>
  <c r="U12" i="36"/>
  <c r="T12" i="36"/>
  <c r="U11" i="36"/>
  <c r="U10" i="36"/>
  <c r="T10" i="36"/>
  <c r="U9" i="36"/>
  <c r="T9" i="36"/>
  <c r="U8" i="36"/>
  <c r="T8" i="36"/>
  <c r="T55" i="24" l="1"/>
  <c r="U57" i="24" s="1"/>
  <c r="U59" i="24" s="1"/>
  <c r="T13" i="34"/>
  <c r="T54" i="36"/>
  <c r="U56" i="36" s="1"/>
  <c r="U58" i="36" s="1"/>
  <c r="B13" i="37"/>
  <c r="C13"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MERC</author>
    <author>Astrid Elena Uran Bedoya</author>
    <author>Usuario</author>
  </authors>
  <commentList>
    <comment ref="I9" authorId="0" shapeId="0" xr:uid="{461209DC-C298-4814-AC5E-377F2E4FC7CF}">
      <text>
        <r>
          <rPr>
            <b/>
            <sz val="9"/>
            <color indexed="81"/>
            <rFont val="Tahoma"/>
            <family val="2"/>
          </rPr>
          <t>MERC:</t>
        </r>
        <r>
          <rPr>
            <sz val="9"/>
            <color indexed="81"/>
            <rFont val="Tahoma"/>
            <family val="2"/>
          </rPr>
          <t xml:space="preserve">
se unifica todo el modelo de contratacion con 4 profesionales y 3 practicantes
</t>
        </r>
      </text>
    </comment>
    <comment ref="I11" authorId="0" shapeId="0" xr:uid="{096AFFB1-44A8-49FB-94B7-14CA03DBB20A}">
      <text>
        <r>
          <rPr>
            <b/>
            <sz val="9"/>
            <color indexed="81"/>
            <rFont val="Tahoma"/>
            <family val="2"/>
          </rPr>
          <t>MERC:</t>
        </r>
        <r>
          <rPr>
            <sz val="9"/>
            <color indexed="81"/>
            <rFont val="Tahoma"/>
            <family val="2"/>
          </rPr>
          <t xml:space="preserve">
2 profesionales y 1 practicante
</t>
        </r>
      </text>
    </comment>
    <comment ref="I12" authorId="1" shapeId="0" xr:uid="{17F0CD38-5D38-4BF0-B278-3D76FF1496A6}">
      <text>
        <r>
          <rPr>
            <sz val="9"/>
            <color indexed="81"/>
            <rFont val="Tahoma"/>
            <family val="2"/>
          </rPr>
          <t xml:space="preserve">Servicios  de  contenidos  en  línea  Libros  electrónicos Architectural Open Library
</t>
        </r>
      </text>
    </comment>
    <comment ref="J12" authorId="2" shapeId="0" xr:uid="{3F5EDC6C-C999-4591-B400-075591932528}">
      <text>
        <r>
          <rPr>
            <sz val="9"/>
            <color indexed="81"/>
            <rFont val="Tahoma"/>
            <family val="2"/>
          </rPr>
          <t xml:space="preserve">Recuros iniciial 680.000.000
</t>
        </r>
      </text>
    </comment>
    <comment ref="K12" authorId="2" shapeId="0" xr:uid="{A72192AF-4517-4C91-AF55-F76A9A137A63}">
      <text>
        <r>
          <rPr>
            <sz val="9"/>
            <color indexed="81"/>
            <rFont val="Tahoma"/>
            <family val="2"/>
          </rPr>
          <t xml:space="preserve">Recuros iniciial 680.000.000
</t>
        </r>
      </text>
    </comment>
    <comment ref="I16" authorId="1" shapeId="0" xr:uid="{A0440DF3-7747-4DBD-87DD-C9795E9F529C}">
      <text>
        <r>
          <rPr>
            <sz val="9"/>
            <color indexed="81"/>
            <rFont val="Tahoma"/>
            <family val="2"/>
          </rPr>
          <t>Impresos: 98NTC, 119 volumenes de libros impresos
Digitales: 547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J8" authorId="0" shapeId="0" xr:uid="{81495BB6-F28A-4B32-B141-EEB243FECFC5}">
      <text>
        <r>
          <rPr>
            <sz val="9"/>
            <color indexed="81"/>
            <rFont val="Tahoma"/>
            <family val="2"/>
          </rPr>
          <t xml:space="preserve">Presupuesto Definitivo 871.901.240
</t>
        </r>
      </text>
    </comment>
    <comment ref="K8" authorId="0" shapeId="0" xr:uid="{788C9CBD-E788-4341-BD47-3206A745213E}">
      <text>
        <r>
          <rPr>
            <sz val="9"/>
            <color indexed="81"/>
            <rFont val="Tahoma"/>
            <family val="2"/>
          </rPr>
          <t xml:space="preserve">Presupuesto Definitivo 871.901.240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J19" authorId="0" shapeId="0" xr:uid="{A80CC242-3562-4A21-BA85-4E378ADFCFD4}">
      <text>
        <r>
          <rPr>
            <sz val="9"/>
            <color indexed="81"/>
            <rFont val="Tahoma"/>
            <family val="2"/>
          </rPr>
          <t xml:space="preserve">PRESUPUESTO DEFINITIVO 7.074.650.652
</t>
        </r>
      </text>
    </comment>
    <comment ref="K19" authorId="0" shapeId="0" xr:uid="{B82D893D-A3BF-4B81-9414-76150037CE1A}">
      <text>
        <r>
          <rPr>
            <sz val="9"/>
            <color indexed="81"/>
            <rFont val="Tahoma"/>
            <family val="2"/>
          </rPr>
          <t xml:space="preserve">PRESUPUESTO DEFINITIVO 7.074.650.652
</t>
        </r>
      </text>
    </comment>
  </commentList>
</comments>
</file>

<file path=xl/sharedStrings.xml><?xml version="1.0" encoding="utf-8"?>
<sst xmlns="http://schemas.openxmlformats.org/spreadsheetml/2006/main" count="1084" uniqueCount="414">
  <si>
    <t>Nº</t>
  </si>
  <si>
    <t>CODIGO PROYECTO PLANNEA</t>
  </si>
  <si>
    <t>CODIGO PROYECTO  MUNICIPIO</t>
  </si>
  <si>
    <t>PROGRAMA</t>
  </si>
  <si>
    <t>ACTIVIDADES</t>
  </si>
  <si>
    <t>INDICADOR DE PRODUCTO ASOCIADO AL PLAN</t>
  </si>
  <si>
    <t>DEPENDENCIA RESPONSABLE DE LA ACTIVIDAD</t>
  </si>
  <si>
    <t xml:space="preserve">META PLANIFICADA A JUNIO </t>
  </si>
  <si>
    <t>VALOR TOTAL DEL PROYECTO DE INVERSIÓN</t>
  </si>
  <si>
    <t>META PLANIFICADA EN EL AÑO</t>
  </si>
  <si>
    <t>META PLANIFICADA A DICIEMBRE</t>
  </si>
  <si>
    <t xml:space="preserve">CARGO PERSONA RESPONSABLE </t>
  </si>
  <si>
    <t>CANTIDAD EJECUTADA (LOGRO)  DICIEMBRE</t>
  </si>
  <si>
    <t>CANTIDAD EJECUTADA (LOGRO)  JUNIO</t>
  </si>
  <si>
    <t>CANTIDAD EJECUTADA (LOGRO)      AÑO</t>
  </si>
  <si>
    <t>EFICACIA A JUNIO</t>
  </si>
  <si>
    <t>EFICACIA ACUMULADA</t>
  </si>
  <si>
    <t xml:space="preserve">FORMULACIÓN                                                                                                                                                                                                                                                                                                                                               </t>
  </si>
  <si>
    <t>SEGUIMIENTO</t>
  </si>
  <si>
    <t>VALOR INICIAL DEL PROYECTO</t>
  </si>
  <si>
    <t>VALOR FINAL DEL PROYECTO</t>
  </si>
  <si>
    <t>VALOR EJECUTADO A LA FECHA DEL INFORME</t>
  </si>
  <si>
    <t>INDICE DE EJECUCIÓN FINANCIERA</t>
  </si>
  <si>
    <t>EFICIENCIA ACUMULADA</t>
  </si>
  <si>
    <t>PLAN DE ACCIÓN INSTITUCIONAL
 PI-FR-020</t>
  </si>
  <si>
    <t>EFICACIA PONDERADA</t>
  </si>
  <si>
    <t>EFICACIA ACUMULADA PROMEDIO DEL PLAN</t>
  </si>
  <si>
    <t>EFICACIA ACUMULADA PONDERADA DEL PLAN</t>
  </si>
  <si>
    <t>TOTALES</t>
  </si>
  <si>
    <t>VALOR DEPENDENCIA</t>
  </si>
  <si>
    <t>NOMBRE DEL PROYECTO</t>
  </si>
  <si>
    <t>VERSIÓN: 007</t>
  </si>
  <si>
    <t>FECHA:  31-01-2020</t>
  </si>
  <si>
    <t>PÁGINA: 1 DE 2</t>
  </si>
  <si>
    <t>AÑO: 2022</t>
  </si>
  <si>
    <t>FORTALECIMIENTO DE LA CALIDAD Y LA PERTINENCIA DE LA EDUCACIÓN POSTSECUNDARIA COLEGIO MAYOR</t>
  </si>
  <si>
    <t>Linea 1: Transformación Académica con Calidad y Pertinencia</t>
  </si>
  <si>
    <t>Ofertar programas académicos de calidad, que articulen las funciones de docencia, investigación y extensión, para contribuir a la formación de ciudadanos globales que aporten al desarrollo económico, social, cultural y ambiental de la región y el país.</t>
  </si>
  <si>
    <t xml:space="preserve">Programa 5: 
Aseguramiento de la Calidad
</t>
  </si>
  <si>
    <t>Programas acreditados, reacreditados en alta calidad</t>
  </si>
  <si>
    <t>Apoyar el proceso de aseguramiento a la calidad  con fines de mejoramiento y acreditación institucional y de programas (Talento humano).</t>
  </si>
  <si>
    <t>Aseguramiento de Calidad Academica</t>
  </si>
  <si>
    <t xml:space="preserve">Coordinador </t>
  </si>
  <si>
    <t>MEJORAMIENTO DE LA OFERTA, ACCESO Y PERMANENCIA EN EDUCACIÓN POSTSECUNDARIA COLEGIO MAYOR</t>
  </si>
  <si>
    <t>Ofertar programas académicos de calidad, que articulen las funciones de docencia, investigación y extensión, para contribuir a la formación de ciudadanos globales que aporten al desarrollo económico, social, cultural y ambiental de la región y el país</t>
  </si>
  <si>
    <t xml:space="preserve">Programa 4: Ingreso, Permanencia y Graduación de los estudiantes </t>
  </si>
  <si>
    <t>*Proceso de Ingreso, Permanencia y Graduación, operando                                    *Instituciones de educación media articuladas a los servicios del proceso de Ingreso, Permanencia y Graduación                                            *Estudiantes que aprueban el semestre, superando sus dificultades académicas                        *Desempeño en el rendimiento académico de la asignatura matriculada de Ciencias Básicas para estudiantes de primer curso               *Mejora en el rendimiento académico de los estudiantes que asisten a los servicios ofertados de Ciencias Básicas, en estudiantes repitentes                                     *Tasa de deserción anual, disminuida * Tableros (DAshboard) Estadsisticos para el análisis multifactorial de la deserción, implementados. *Herramientoas metacognitivas diseñadas, desarrolladas e implementadas.</t>
  </si>
  <si>
    <t>Apoyar el proceso de permanencia  para el acompañamiento didactico y metodologico en ciencias basicas.</t>
  </si>
  <si>
    <t>Permanencia</t>
  </si>
  <si>
    <t xml:space="preserve">Observatorio para la permamnecia y calidad academica </t>
  </si>
  <si>
    <t>Apoyar las estrategias psico-educativa de quedate en colmayor</t>
  </si>
  <si>
    <t xml:space="preserve">Programa 8: 
Centro de Recursos para el Aprendizaje y la Investigación
</t>
  </si>
  <si>
    <t>*Fuentes de información científicas y académicas funcionando.                                               *Participación en redes de acceso abierto.                                            *Sistemas integrales de autoservicio basados en tecnología de control automático RFID y telecomunicaciones, operando.                                                *Estaciones de trabajo para el estudio individual, colaborativo e incluyente, adquiridas.</t>
  </si>
  <si>
    <t>Apoyar el proceso de Biblioteca para realizar la prestación de servicios bibliotecarios (Talento Humano).</t>
  </si>
  <si>
    <t>Apoyos Educativos</t>
  </si>
  <si>
    <t xml:space="preserve">Jefe de biblioteca </t>
  </si>
  <si>
    <t xml:space="preserve">Adquirir fuentes de información (Bases de datos académicas y administrativas).                   </t>
  </si>
  <si>
    <t>Difusión de servicios para auto prestamo y auto devolución de material bibliotagrafico impreso</t>
  </si>
  <si>
    <t>Adquirir libros impresos y digitales</t>
  </si>
  <si>
    <t>Difusión de servicios "Biblioteca CRAI"</t>
  </si>
  <si>
    <t>Programa 3:Uso intensivo de las TIC en el desarrollo de los procesos de enseñanza aprendizaje</t>
  </si>
  <si>
    <t xml:space="preserve">*Grupos con apoyo a la presencialidad      </t>
  </si>
  <si>
    <t>Fortalecer el proceso de virtualidad por medio de la prestación de servicios de profesionales, tecnólogos y técnicos. (Talento Humano)</t>
  </si>
  <si>
    <t>Virtualidad</t>
  </si>
  <si>
    <t>Coordinador</t>
  </si>
  <si>
    <t xml:space="preserve">Programa 1:
Transformación curricular
</t>
  </si>
  <si>
    <t>*Programas tecnológicos con procesos de actualización curricular implementados.  *Programas universitarios con procesos de actualización curricular implementados.  *Programas de posgrado con procesos de actualización curricular implementados. *Sistema de evaluación de los aprendizajes, implementado.</t>
  </si>
  <si>
    <t>Contar con el recurso humano adecuado para ejecutar las actividades propias de la Vicerectoria academica</t>
  </si>
  <si>
    <t>Vicerrectoría Académica</t>
  </si>
  <si>
    <t>Vicerrector Académico</t>
  </si>
  <si>
    <t xml:space="preserve">Realizar eventos académicos de las 4 facultades </t>
  </si>
  <si>
    <t>Apoyar la agenda de Investigación sobre Asuntos Institucionales.</t>
  </si>
  <si>
    <t>Programa 2: Oferta Académica Pertinente</t>
  </si>
  <si>
    <t xml:space="preserve">*Nuevos programas técnicos profesionales presenciales, con resolución de registro calificado                                                                                              *Nuevos programas de especialización presenciales, con resolución de registro calificado, *Nuevos programas de especialización virtuales, con
resolución de registro calificado.                                                         *Nuevos programas de maestría, con resolución de registro calificado                                  </t>
  </si>
  <si>
    <t xml:space="preserve">Fortalecer los programas de la Facultad de  Arquitectura e Ingenieria </t>
  </si>
  <si>
    <t>Facultad de Arquitectura e Ingeniería</t>
  </si>
  <si>
    <t>Decano</t>
  </si>
  <si>
    <t>Insumos de laboratorio</t>
  </si>
  <si>
    <t>Equipos de laboratorio</t>
  </si>
  <si>
    <t>Herramientas de laboratorio</t>
  </si>
  <si>
    <t>Mantenimientos</t>
  </si>
  <si>
    <t>Salidas académicas</t>
  </si>
  <si>
    <t>Afiliación a redes</t>
  </si>
  <si>
    <t>Colmayor sostenible y Resiliente</t>
  </si>
  <si>
    <t xml:space="preserve">Talento Humano </t>
  </si>
  <si>
    <t xml:space="preserve">*Nuevos programas técnicos profesionales presenciales, con resolución de registro calificado                                                                                                                    *Nuevos programas de especialización presenciales, con resolución de registro calificado                                                        *Nuevos programas de maestría, con resolución de registro calificado                                  </t>
  </si>
  <si>
    <t>Facultad de Ciencias de la Salud</t>
  </si>
  <si>
    <t>Adquisición  reactivos químicos y de diagnóstico (QUÍMICOS BÁSICOS 02 02 01 003 004)</t>
  </si>
  <si>
    <t xml:space="preserve">Coordinadora de Laboratorio </t>
  </si>
  <si>
    <t>Adquisición de insumos varios (OTROS ARTÍCULOS PARA USO MÉDICO O QUIRÚRGICO )</t>
  </si>
  <si>
    <t>Contratación para mantenimiento preventivo y/o correctivo de equipos</t>
  </si>
  <si>
    <t>Contratación para calibración de equipos</t>
  </si>
  <si>
    <t xml:space="preserve">Membresía Aprobac </t>
  </si>
  <si>
    <t>Salidas pedagógicas</t>
  </si>
  <si>
    <t xml:space="preserve">*Nuevos programas técnicos profesionales presenciales, con resolución de registro calificado                                                                                                                             *Nuevos programas de especialización presenciales, con resolución de registro calificado, *Nuevos programas de especialización virtuales, con resolución de registro calificado,                                                        *Nuevos programas de maestría, con resolución de registro calificado                                  </t>
  </si>
  <si>
    <t>Mantenimiento del mecanismo hidráulico aula móvil.</t>
  </si>
  <si>
    <t>Facultad de Administración</t>
  </si>
  <si>
    <t>Mantenimientos correctivos (equipos de laboratorios y economato.</t>
  </si>
  <si>
    <t xml:space="preserve">Mantenimientos preventivos (equipos de laboratorios, aula móvil (2) y economato). </t>
  </si>
  <si>
    <t xml:space="preserve">Compras Insumos Gastronomía </t>
  </si>
  <si>
    <t>Membresía CONPEHT, Membresía Greater Medellín Convention and Visitor Bureau, Membresía ASCOLFA.</t>
  </si>
  <si>
    <t>Contratistas generadores contenidos virtuales</t>
  </si>
  <si>
    <t>Salidas académica regionales y nacionales</t>
  </si>
  <si>
    <t>Fortalecimiento a la Huerta</t>
  </si>
  <si>
    <t xml:space="preserve">*Nuevos programas técnicos profesionales presenciales, con resolución de registro calificado                                                                                                                       *Nuevos programas de especialización presenciales, con resolución de registro calificado, *Nuevos programas de especialización virtuales, con resolución de registro calificado,                                                         *Nuevos programas de maestría, con resolución de registro calificado                                  </t>
  </si>
  <si>
    <t>Realizar salidas pedagógicas Nacionales PDS, salidas pedagógicas Nacionales TGC, salidas pedagógicas Locales PDS, salidas pedagógicas Locales TGC</t>
  </si>
  <si>
    <t>Facultad de Ciencias Sociales</t>
  </si>
  <si>
    <t>Apoyar las actividades de la facultad de Sociales(Talento Humano)</t>
  </si>
  <si>
    <t>Adquirir Membresías Organizacionales</t>
  </si>
  <si>
    <t xml:space="preserve">Línea Estratégica 1. Transformación Académica con Calidad y Pertinencia
</t>
  </si>
  <si>
    <t xml:space="preserve">Programa 2: 
Oferta académica pertinente
</t>
  </si>
  <si>
    <t xml:space="preserve">Indicador de producto 8:
No Estudiantes matriculados en los programas de la oferta académica.
</t>
  </si>
  <si>
    <t>Apoyar los procesos de admisiones,  registro y  control (Talento humano).</t>
  </si>
  <si>
    <t>Admisiones, Registro y control</t>
  </si>
  <si>
    <t>Adquirir insumos para el proceso de admisiones, registro y  control.</t>
  </si>
  <si>
    <t>No Estudiantes matriculados en los programas de la oferta académica.</t>
  </si>
  <si>
    <t>Realizar apoyo técnico y operativo al proceso de la Vicerrectoría Académica</t>
  </si>
  <si>
    <t xml:space="preserve">VALOR INICIAL DE LA LINEA </t>
  </si>
  <si>
    <t xml:space="preserve">VALOR FINAL DE LA LINEA </t>
  </si>
  <si>
    <t>Linea 2: Formación Integral de los Docentes</t>
  </si>
  <si>
    <t>Fortalecer la formación integral de los docentes, a la luz de los lineamientos del Proyecto Educativo Institucional -PEI-.</t>
  </si>
  <si>
    <t>Programa 1:Formación Docente</t>
  </si>
  <si>
    <t>OBJETIVO DE LA LINEA</t>
  </si>
  <si>
    <t>LÍNEA</t>
  </si>
  <si>
    <t xml:space="preserve"> </t>
  </si>
  <si>
    <t>FORTALECIMIENTO DE LA INVESTIGACIÓN, INNOVACIÓN Y EMPRENDIMIENTO COLEGIO MAYOR.</t>
  </si>
  <si>
    <t>Linea 3: Investigación, Innovación y Emprendimiento</t>
  </si>
  <si>
    <t>Fortalecer las estrategias de investigación propiamente dicha, la investigación formativa y la formación para la investigación, el espíritu crítico y la creación artística y cultural, así como el fomento de la transferencia tecnológica y el emprendimiento, orientados a la innovación y la proyección social.</t>
  </si>
  <si>
    <t>Programa3: Formación en Investigación</t>
  </si>
  <si>
    <t xml:space="preserve">
*Ponencias de investigación de semilleristas presentadas en eventos regionales, nacionales e internacionales                 *Proyectos de investigación, desarrollo tecnológico e innovación aprobados por convocatoria interna        *Jóvenes investigadores que participan en proyectos de investigación
</t>
  </si>
  <si>
    <t>Realizar afiliaciones a redes académicas e investigación y pagos de membresía</t>
  </si>
  <si>
    <t xml:space="preserve">Centro de Investigación </t>
  </si>
  <si>
    <t xml:space="preserve">Director </t>
  </si>
  <si>
    <t>Realizar publicaciones, traducciones  y procesos editoriales.</t>
  </si>
  <si>
    <t>Realizar gestión de la innovación (contratación de la prestación de servicios de expertos en gestión de propiedad intelectual).</t>
  </si>
  <si>
    <t>Apoyar las actividades del centro de investigación (Talento Humano)</t>
  </si>
  <si>
    <t>Apoyar las actividades de los proyectos de investigación.</t>
  </si>
  <si>
    <t>FORTALECIMIENTO DE LA CALIDAD Y LA PERTINENCIA DE LA EDUCACIÓN POSTSECUNDARIA  COLEGIO MAYOR</t>
  </si>
  <si>
    <t>Linea  4: Visibilidad Nacional e Internacional, Interculturalidad y Diálogo de saberes.</t>
  </si>
  <si>
    <t>Fortalecer la cooperación, las relaciones interculturales y el diálogo de saberes con organizaciones nacionales e internacionales, en los ámbitos académicos, investigativos, científicos y culturales, para la construcción de conocimiento que aporte a la solución de problemáticas globales.</t>
  </si>
  <si>
    <t xml:space="preserve">Programa 1 Interculturalidad y diálogo de saberes </t>
  </si>
  <si>
    <t xml:space="preserve">*Indicador de Producto 1: Eventos interculturales desarrollados en la Institución.*Indicador de Producto 2 ctividades con enfoque intercultural incorporado en el aadocencia, la investigación, la extensión academica y el bienestar institucional.Incador de producto 3: Programas académicos con estrategias de internacionalización del curículo implementados. *Indicador de Producto 4: Programas acádemicos con cursos servidos en lengua extranjera.  * Indicador de Producto 5:Catedrá de internacionalización e interculturalidad servida en la Institución  </t>
  </si>
  <si>
    <t>Apoyar las actividades internacionalización. (Talento Humano)</t>
  </si>
  <si>
    <t>Internacionalización</t>
  </si>
  <si>
    <t>Director</t>
  </si>
  <si>
    <t>Movilidad saliente de estudiantes (AIESEC, estancias cortas participación en eventos académicos)</t>
  </si>
  <si>
    <t>Movilidad saliente de estudiantes (Prácticas profesionales no remuneradas en Latinoamérica)</t>
  </si>
  <si>
    <t>Movilidad saliente de estudiantes (Prácticas profesionales  remuneradas en Latinoamérica )</t>
  </si>
  <si>
    <t>Movilidad saliente de estudiantes (Prácticas profesionales no remuneradas Internacional)</t>
  </si>
  <si>
    <t>Movilidad saliente de estudiantes (Prácticas profesionales  remuneradas en Internacional)</t>
  </si>
  <si>
    <t>Movilidad saliente de estudiantes (semestres académicos completos en América Latina)</t>
  </si>
  <si>
    <t>Vinculación a redes internacionales.</t>
  </si>
  <si>
    <t>Atención a invitados nacionales e internacionales.</t>
  </si>
  <si>
    <t xml:space="preserve">Piezas Institucionales
</t>
  </si>
  <si>
    <t xml:space="preserve">Programa 2: Cooperación interinstitucional nacional e internacional </t>
  </si>
  <si>
    <t xml:space="preserve">     *Indicador de producto 1: Convenios de cooperación interinstitucional activos, *Indicador de producto No 2: Particiapción en redes academicas nacionales e interancionales, Indicador de Producto No 3: Movilidad saliente de docentes. *Indicador de Producto No 4:                               Movilidad entrante de docentes                                *Indicador de producto No 5: Movilidad saliente de estudiantes                               *Indicador de producto No 6: Movilidad entrante de estudiantes                                  *Indicador de Producto No 7:Movilidad saliente y entrante de administrativos                             </t>
  </si>
  <si>
    <t>Movilidad saliente de estudiantes (semestres académicos completos Internacionales)</t>
  </si>
  <si>
    <t>Apoyar la Movilidad solidaria saliente y entrante de estudiantes (Semestre completo)</t>
  </si>
  <si>
    <t>Apoyar la Movilidad saliente de docentes (Pasantías)</t>
  </si>
  <si>
    <t>Apoyar la movilidad entrante de docentes (estancias cortas. Menos de 30 días).</t>
  </si>
  <si>
    <t>Apoyar la movilidad  saliente  de directivos.</t>
  </si>
  <si>
    <t>Desarrollo de proyectos, organización y participación en eventos locales de orden internacional.</t>
  </si>
  <si>
    <t>Eventos internos de socialización de experiencias internacionales.</t>
  </si>
  <si>
    <t>Participar en espacios académicos internacionales.</t>
  </si>
  <si>
    <t>Linea 5: Entorno y participación en el contexto regional y nacional</t>
  </si>
  <si>
    <t>Fortalecer la relación con la sociedad y con las diferentes organizaciones públicas y privadas, contribuyendo con la solución de problemas y necesidades que demanda el contexto</t>
  </si>
  <si>
    <t xml:space="preserve">Programa 1: Proyectos, Convenios y Contratos </t>
  </si>
  <si>
    <t xml:space="preserve">  *Productos académicos desarrollados a partir de los proyectos de Extensión y Proyección Social</t>
  </si>
  <si>
    <t xml:space="preserve">Apoyar las actividades del proceso de Extensión y Proyección Social </t>
  </si>
  <si>
    <t>Extensión Académica</t>
  </si>
  <si>
    <t>Programa 4: Idiomas Colmayor</t>
  </si>
  <si>
    <t>*Estrategias implementadas para la formación en lengua extranjera                              *Cursos de lengua extranjera ofertados por el Centro de Lenguas                               *Estudiantes de la institución inscritos en los cursos ofertados por el Centro de Lenguas</t>
  </si>
  <si>
    <t xml:space="preserve">Apoyar con las actividades del Centro de Lenguas (Talento Humano). </t>
  </si>
  <si>
    <t>Extensión(Centro de Lenguas)</t>
  </si>
  <si>
    <t>Fortalecer la relación con la sociedad y con las diferentes organizaciones públicas y privadas, contribuyendo con la solución de problemas y necesidades que demanda el contexto.</t>
  </si>
  <si>
    <t xml:space="preserve">Programa 5: Unidades de servicio </t>
  </si>
  <si>
    <t>*Muestras procesadas por el Laboratorio de Control de Calidad LACMA.</t>
  </si>
  <si>
    <t>Apoyar con las actividades de LACMA (Talento Humano).</t>
  </si>
  <si>
    <t>LACMA</t>
  </si>
  <si>
    <t>Coordinadora</t>
  </si>
  <si>
    <t xml:space="preserve">Adquisición de insumos para microbiología. </t>
  </si>
  <si>
    <t>Adquisición insumos de fisicoquímico (QUÍMICOS BÁSICOS-Código: 02 02 01 003 004).</t>
  </si>
  <si>
    <t>Servicio de transporte que se requiera por el Laboratorio de Control de Calidad LACMA, en el Valle de Aburrá y algunos municipios cercanos del Departamento de Antioquia</t>
  </si>
  <si>
    <t>Inscripción Redes de Calidad</t>
  </si>
  <si>
    <t xml:space="preserve">Programa 2: Prácticas académicas, orientación laboral y empleo </t>
  </si>
  <si>
    <t>*Orientación laboral para practicantes y graduados           * Graduados vinculados laboralmente a través de la bolsa de empleo                                 * Estudiantes vinculados a las agencias de práctica de sectores públicos y privados de la ciudad y la región.   *Graduados vinculados en actividades de docencia, investigación, extensión y procesos administrativos de la Institución</t>
  </si>
  <si>
    <t>Apoyar con las actividades del centro de graduados (Talento Humano).</t>
  </si>
  <si>
    <t>Centro de Graduados</t>
  </si>
  <si>
    <t>Apoyar con las actividades del centro de graduados (Imposición placas institucionales).</t>
  </si>
  <si>
    <t>Educación continua para graduados.</t>
  </si>
  <si>
    <t xml:space="preserve">MEJORAMIENTO DE LA ARTICULACIÓN DE LA EDUCACIÓN SUPERIOR CON LA MEDIA TÉCNICA Y ETDH COLEGIO MAYOR </t>
  </si>
  <si>
    <t>Realizar los procesos de enseñanza articulando la educación media con el sector productivo</t>
  </si>
  <si>
    <t>Linea 6: Colmayor, un espacio para tu Bienestar</t>
  </si>
  <si>
    <t>Fortalecer los programas y servicios que inciden en el bienestar de la comunidad institucional privilegiando su desarrollo como seres integrales.</t>
  </si>
  <si>
    <t xml:space="preserve">Programa 1: Tu Bienestar es nuestra meta </t>
  </si>
  <si>
    <t xml:space="preserve">*Servicios de Salud y Desarrollo Humano, para la formación integral de la comunidad institucional y la permanencia de los estudiantes, fortalecidos.                                                                *Servicios de Promoción Artística y Cultural, para la formación integral de la comunidad institucional y la permanencia de los estudiantes, fortalecidos                                                           *Servicios de Promoción Deportiva y Recreativa, para la formación integral de la comunidad institucional y la permanencia de los estudiantes, fortalecidos                                       *Servicios de Promoción Socioeconómica, para la formación integral de la comunidad institucional y la permanencia de los estudiantes, fortalecidos                                          *Experiencias deportivas y culturales dentro de la institución fortalecidas                                                           *Beneficiarios de nuevas experiencias deportivas y culturales                                             *Cobertura de la comunidad institucional en los servicios de Bienestar, aumentada                                             </t>
  </si>
  <si>
    <t xml:space="preserve">Apoyar las Actividades de Bienestar Institucional. </t>
  </si>
  <si>
    <t>Bienestar Institucional</t>
  </si>
  <si>
    <t>Directora</t>
  </si>
  <si>
    <t>REALIZAR EVENTO SALA DE EXPOSICIONES</t>
  </si>
  <si>
    <t>REALIZAR AFILIACIÓN INSTITUCIONAL A ASCUN BIENESTAR.</t>
  </si>
  <si>
    <t>REALIZAR FESTIVALES DEPORTIVOS Y CULTURALES.</t>
  </si>
  <si>
    <t>REALIZAR TORNEOS DEPORTIVOS EN TODAS LAS DISCIPLINAS (FÚTBOL, BALONCESTO, VOLEIBOL, FUTBOL SALA, DEPORTES INDIVIDUALES)</t>
  </si>
  <si>
    <t>PRESTACIÓN DE SERVICIOS TRANSPORTE GRUPOS  DE REPRESENTACIÓN  CULTURAL, DEPORTIVA Y OTRAS ACTIVIDADES INSTITUCIONALES</t>
  </si>
  <si>
    <t>PRESTACIÓN DE SERVICIOS PARA JUZGAMIENTO DE TORNEOS INTERNOS Y ENCUENTROS AMISTOSOS</t>
  </si>
  <si>
    <t>ADQUIR INSTRUMENTOS MUSICALES</t>
  </si>
  <si>
    <t>Programa 4: Seguridad Alimentaria</t>
  </si>
  <si>
    <t xml:space="preserve">*Estudiantes beneficiados del Programa de Seguridad Alimentaria </t>
  </si>
  <si>
    <t xml:space="preserve">FORTALECER EL PROGRAMA DE SEGURIDAD ALIMENTARIA ALMUERZOS PARA ESTUDIANTES. </t>
  </si>
  <si>
    <t xml:space="preserve">FORTALECER EL PROGRAMA DE SEGURIDAD ALIMENTARIA REFRIGERIOS NOCTURNOS PARA ESTUDIANTES. </t>
  </si>
  <si>
    <t>FORTALCER LA PRESTACIÓN DE SERVICIOS DE REFRIGERIOS E HIDRATACIÓN PARA DELEGACIONES DEPORTIVAS Y CULTURALES, Y EVENTOS INSTITUCIONALES.</t>
  </si>
  <si>
    <t>x</t>
  </si>
  <si>
    <t xml:space="preserve">FORTALCER  LA PRESTACIÓN DE SERVICIOS ALMUERZOS PARA LOS PROGRAMAS DE BIENESTAR. </t>
  </si>
  <si>
    <t>VALOR INICIAL DE LA LINEA</t>
  </si>
  <si>
    <t>VALOR FINAL DE LA LINEA</t>
  </si>
  <si>
    <t xml:space="preserve">FORTALECIMIENTO DE LA INFRAESTRUCTURA TECNOLOGICA DEL COLEGIO MAYOR </t>
  </si>
  <si>
    <t>Linea 7: Desarrollo y Gestión Integral, un Compromiso Institucional</t>
  </si>
  <si>
    <t>Fortalecer la gestión administrativa, financiera y los procesos para el desarrollo institucional.</t>
  </si>
  <si>
    <t>Programa 6: Infraestructura Tecnologica  e Informatica pertinente para el Desarrollo Institucional</t>
  </si>
  <si>
    <t xml:space="preserve">*PETIC actualizado e implementado       *Lineamientos de Integración de los sistemas de información actualizados
</t>
  </si>
  <si>
    <t>Talento Humano</t>
  </si>
  <si>
    <t>Gestión de Tecnología e Informática</t>
  </si>
  <si>
    <t xml:space="preserve">Custodia de Copias de seguridad  en diferentes medios </t>
  </si>
  <si>
    <t>Licencias de software de uso institucional</t>
  </si>
  <si>
    <t>Soporte sistemas sistemas de informacion institucionales</t>
  </si>
  <si>
    <t>Insumos de elementos para tecnologia</t>
  </si>
  <si>
    <t>Servicios de almacenamiento en la nube</t>
  </si>
  <si>
    <t xml:space="preserve">Apoyar el proceso de Gestión Tecnología e Informática (Bienestar, Graduados, Comunicaciones, Permanencia, Virtualidad, Investigaciones)
</t>
  </si>
  <si>
    <t>Programa 9: Comunicación y Mercadeo efectivos</t>
  </si>
  <si>
    <t>*Medios de comunicación empleados al interior de la institución
*Estudios de Medición del Nivel de posicionamiento institucional, realizados                       *Participación en eventos de relacionamiento y actividades de divulgación.</t>
  </si>
  <si>
    <t>Apoyar los procesos desarrollados en el área de Comunicaciones (Talento humano)</t>
  </si>
  <si>
    <t>Gestión de Comunicaciones</t>
  </si>
  <si>
    <t xml:space="preserve">FORTALECEMINETO DE LA INFRAESTRUCTURA FISICA COLEGIO MAYOR </t>
  </si>
  <si>
    <t xml:space="preserve">Implementar el plan de Mercadeo Institucional </t>
  </si>
  <si>
    <t xml:space="preserve">Plan de medios masivos Adquirir material POP para SST </t>
  </si>
  <si>
    <t>Compra de Insumos (Tarjetas marca compartida)</t>
  </si>
  <si>
    <t>Programa 2: Gestión de nuevos espacios y sostenibilidad de la infraestructura fisica institucional.</t>
  </si>
  <si>
    <t>Plan anual de optimización y mantenimiento de infraestructura física, aprobado y en operación.</t>
  </si>
  <si>
    <t xml:space="preserve">Apoyar las actividades de Infraestructura física Colegio Mayor de Antioquia. </t>
  </si>
  <si>
    <t>Infraestructura</t>
  </si>
  <si>
    <t>Programa 7: Gestión Administrativa y Financiera efectiva y transparente - Indicadores y metas</t>
  </si>
  <si>
    <t xml:space="preserve">*Recursos asignados conforme a las
necesidades institucionales. 
*Informes presupuestales y financieros
presentados. 
*Equilibrio financiero.
R=Recaudos
P=Pagos </t>
  </si>
  <si>
    <t xml:space="preserve">Presentar Informes presupuestales y financieros
</t>
  </si>
  <si>
    <t>Gestión Financiera</t>
  </si>
  <si>
    <t xml:space="preserve">Asignar recursos  conforme a las
necesidades institucionales. </t>
  </si>
  <si>
    <t>Realizar entrega de Subsidio para matricula estudiantes continuidad y  nuevos Comunas 1,2,3,4,5,6,7,8,9,11,12,13,15,16,60,80 Y 90</t>
  </si>
  <si>
    <t>Planeación Institucional (Presupuesto Participativo)</t>
  </si>
  <si>
    <t>Coordinador de Presupuesto Participativo</t>
  </si>
  <si>
    <t>Realizar entrega de Sostenimiento estudiantes comunas 1,2,3,4,5,6,8,13,16, 60 y 90</t>
  </si>
  <si>
    <t>Realizar acompañamiento de Gestores Educativos  en comunas 2,3,5,6,8,9,10,12,13,15</t>
  </si>
  <si>
    <t>Ofrecer servicios del  Centro de estudios para la tranformacion educativa e insercion laboral  comunas  5 Y 6</t>
  </si>
  <si>
    <t xml:space="preserve"> Realizar Promocion y difusion para la educacion superior comuna 3,5,6,8,9,12,13 y 50</t>
  </si>
  <si>
    <t>Realizar  Técnica Laboral  en servicios farmaceuticos comuna 12, 13 y 60</t>
  </si>
  <si>
    <t>Programa 3: Cultura de la Planeación</t>
  </si>
  <si>
    <t xml:space="preserve">*Recursos de Presupuesto Participativo gestionados e incrementados
</t>
  </si>
  <si>
    <t>Realizar Tecnica Laboral en Enfermeria en Comunas 1,12,16 y 60</t>
  </si>
  <si>
    <t>Realizar Tecnica Laboral en salud oral en comuna 60, 12, 6 y 3</t>
  </si>
  <si>
    <t>Realizar Tecnica Laboral en Administracion en salud en comuna 12</t>
  </si>
  <si>
    <t>Realizar Tecnica Laboral en Cosmetologia comuna 10 y 60</t>
  </si>
  <si>
    <t xml:space="preserve"> Brindar atención psicosocial a los estudiantes universitarios beneficiarios de las becas de PP Comuna 1</t>
  </si>
  <si>
    <t xml:space="preserve"> Entregar Documento de investigación del impacto de las becas en la educación superior Comuna 1</t>
  </si>
  <si>
    <t xml:space="preserve"> Ofertar programas de Desconcentracion  Comuna  2</t>
  </si>
  <si>
    <t xml:space="preserve"> Ofrecer Programa de conocimiento academico en artes decorativas para el hogar  comuna 3</t>
  </si>
  <si>
    <t xml:space="preserve"> Realizar Curso Básico de ingles A1 - A2 - B1 Comuna 12</t>
  </si>
  <si>
    <t xml:space="preserve"> Realizar Diplomado en panaderia y Reposteria  comuna 3</t>
  </si>
  <si>
    <t xml:space="preserve"> Realizar Preuniversitarios Comuna 1</t>
  </si>
  <si>
    <t xml:space="preserve"> Realizar talleres informativos y motivacionales a los estudiantes de las IE de la C1 sobre el ingreso a la vida universitaria Comuna 1</t>
  </si>
  <si>
    <t xml:space="preserve"> Realizar tecnica laboral en cocina  comuna 3</t>
  </si>
  <si>
    <t>Actualizar constantemente la información sumistrada en la plataforma y  las redes sociales del proyecto observatorio Comuna 1</t>
  </si>
  <si>
    <t>Ofertar  formación en   extensión  de Protocolo y  Decoracion de Fiestas  comuna 3</t>
  </si>
  <si>
    <t>Ofrecer  Programa de  extensión de Diseño y Confeccion  comuna 3</t>
  </si>
  <si>
    <t>Ofrecer curso de bilingüismo  comuna  6</t>
  </si>
  <si>
    <t>Ofrecer programas de Desconcentracion  comuna  6</t>
  </si>
  <si>
    <t xml:space="preserve">Operar la Emisora Universitaria de la Comuna 1 </t>
  </si>
  <si>
    <t>Realizar Media técnicas a los habitantes comuna 12</t>
  </si>
  <si>
    <t>Realizar Preuniversitarios y orientacion vocacional Comuna 50</t>
  </si>
  <si>
    <t>Realizar progamas de media técnica Comuna 13</t>
  </si>
  <si>
    <t>Realizar seguimiento a los estudiantes universitarios beneficiarios de las becas de PP Comuna 1</t>
  </si>
  <si>
    <t>Realizar seguimiento el servicio social prestado por los estudiantes beneficiarios de las becas de PP Comuna 1</t>
  </si>
  <si>
    <t>Realizar subsidio de PIN comuna  8</t>
  </si>
  <si>
    <t>Realizar técnica agentes de viaje y turismo  comuna  6</t>
  </si>
  <si>
    <t xml:space="preserve"> Realizar diplomado Mesa y bar  comuna 3</t>
  </si>
  <si>
    <t xml:space="preserve">LINEA </t>
  </si>
  <si>
    <t>LINEA 1</t>
  </si>
  <si>
    <t>1. TRANSFORMACIÓN ACADEMICA CON CALIDAD Y PERTINENCIA</t>
  </si>
  <si>
    <t>LINEA 2</t>
  </si>
  <si>
    <t>2. FORMACIÓN INTEGRAL DE LOS DOCENTES</t>
  </si>
  <si>
    <t>LINEA 3</t>
  </si>
  <si>
    <t>3. INVESTIGACIÓN, INNOVACIÓN Y EMPRENDIMIENTO</t>
  </si>
  <si>
    <t>LINEA 4</t>
  </si>
  <si>
    <t>4. VISIBILIDAD NACIONAL E INTERNACIONAL, INTERCULTURALIDAD Y DIALOGO DE SABERES.</t>
  </si>
  <si>
    <t>LINEA 5</t>
  </si>
  <si>
    <t>5. ENTORNO Y PARTICIPACIÓN EN EL CONTEXTO REGIONAL Y NACIONAL.</t>
  </si>
  <si>
    <t>LINEA 6</t>
  </si>
  <si>
    <t>6. COLMAYOR UN ESPACIO PARA TU BIENESTAR</t>
  </si>
  <si>
    <t>LINEA 7</t>
  </si>
  <si>
    <t>7. DESARROLLO Y GESTIÓN INTEGRAL, UN COMPROMISO INSTITUCIONAL</t>
  </si>
  <si>
    <t>TOTAL LINEAS (PPTO INICIAL)</t>
  </si>
  <si>
    <t>LINEA 7 (ADICIÓN PP)</t>
  </si>
  <si>
    <t>TOTAL PRESUPUESTO ASIGNADO</t>
  </si>
  <si>
    <t>TOTAL</t>
  </si>
  <si>
    <t>PRESUPUESTO EJECUTADO</t>
  </si>
  <si>
    <t>INDICE DE INVERSIÓN</t>
  </si>
  <si>
    <r>
      <rPr>
        <b/>
        <sz val="11"/>
        <color rgb="FF000000"/>
        <rFont val="Calibri"/>
        <family val="2"/>
      </rPr>
      <t xml:space="preserve">LA EFICACIA PERIODICA FINAL DEL PLAN DE ACCIÓN: </t>
    </r>
    <r>
      <rPr>
        <sz val="11"/>
        <color theme="1"/>
        <rFont val="Calibri"/>
        <family val="2"/>
        <scheme val="minor"/>
      </rPr>
      <t xml:space="preserve">Este indicador nos muestra la proporción del logro de las metas de las actividades de los proyectos de inversión.                                                                                                                                                                                                                                             </t>
    </r>
    <r>
      <rPr>
        <b/>
        <sz val="11"/>
        <color rgb="FF000000"/>
        <rFont val="Calibri"/>
        <family val="2"/>
      </rPr>
      <t xml:space="preserve">LA EFICACIA PONDERADA EN EL PLAN DE ACCIÓN:  </t>
    </r>
    <r>
      <rPr>
        <sz val="11"/>
        <color theme="1"/>
        <rFont val="Calibri"/>
        <family val="2"/>
        <scheme val="minor"/>
      </rPr>
      <t>Este indicador nos muestra la proporción de la utilidad de la inversión de los recursos de los proyectos, en el logro de las metas anteriores.</t>
    </r>
  </si>
  <si>
    <t>FECHA:  31-01-2022</t>
  </si>
  <si>
    <t>PÁGINA: 8 DE 8</t>
  </si>
  <si>
    <t>||-</t>
  </si>
  <si>
    <t>APOYO PARA EL ACCESO Y PERMANENCIA A LA  EDUCACIÓN SUPERIOR INSTITUCIÓN UNIVERSITARIA COLEGIO MAYOR DE ANTIOQUIA -22PP99</t>
  </si>
  <si>
    <t>Formación   en   lenguas   extranjera   para    estudiantes, docentes   y egresados</t>
  </si>
  <si>
    <t>Programa 3: educacion continua  formación para el trabajo y el desarrollo humano</t>
  </si>
  <si>
    <t>Eficacia Ponderada</t>
  </si>
  <si>
    <t>Eficacia periodica:</t>
  </si>
  <si>
    <t>FECHA:  31-01-2021</t>
  </si>
  <si>
    <t>PÁGINA: 7 DE 8</t>
  </si>
  <si>
    <t>COMPONENTE</t>
  </si>
  <si>
    <t>OBJETIVO DEL COMPONENTE</t>
  </si>
  <si>
    <t>Programa 1: Modernización administrativa para la eficacia de los proceso - indicadores y metas.</t>
  </si>
  <si>
    <t>Fortalecer la gestion administrativa, financiera y los procesos para el desarrollo institucional.</t>
  </si>
  <si>
    <t>Modernización Administrativa para la eficiencia de los procesos.</t>
  </si>
  <si>
    <t>Cumplimiento normativida vigente</t>
  </si>
  <si>
    <t xml:space="preserve">Revisar y/o Actualizar el registro de activos de información, trimestralmente </t>
  </si>
  <si>
    <t>Gestión Documental</t>
  </si>
  <si>
    <t xml:space="preserve">Líder </t>
  </si>
  <si>
    <t xml:space="preserve">Revisar y/o Actualizar el esquema de publicación de la información </t>
  </si>
  <si>
    <t>Revisar y/o actualizar el índice de información clasificada y reservada.</t>
  </si>
  <si>
    <t xml:space="preserve">Aplicar el Plan de Conservación Documental acorde con los lineamientos del Archivo General de la Nación </t>
  </si>
  <si>
    <t>Elaboración del Programa de Documentos Especiales acorde con los lineamientos del Archivo General de la Nación</t>
  </si>
  <si>
    <t>Implementar el Programa de Documentos Vitales y Esenciales acorde con los lineamientos del Archivo General de la Nación.</t>
  </si>
  <si>
    <t>Implementación del Esquema de Metadatos en el SGDEA de la institución; modulo Gestión Documental, de acuerdo con los lineamientos del Archivo General de la Nación.
El esquema de metadatos es fundamental para la identificación de cada uno de los expedientes involucrados en el Sistema de Gestión Documental.</t>
  </si>
  <si>
    <t>ajustar, adoptar y definir procedimientos de la Gestión Documental enmarcados en el Decreto 1080 de 2015</t>
  </si>
  <si>
    <t>Monitoreo de los Archivos de Gestión de acuerdo a los lineamientos establecidos en el Acuerdo 042 de 2002</t>
  </si>
  <si>
    <t>Ajustar, adoptar y definir el manual interno del personal del Archivo y la descripción de proveedores del área de Gestión Documental</t>
  </si>
  <si>
    <t xml:space="preserve">Aplicar el Plan de Preservación Digital acorde con los lineamientos del Archivo General de la Nación </t>
  </si>
  <si>
    <t>Gestión del Talento Humano</t>
  </si>
  <si>
    <r>
      <rPr>
        <b/>
        <sz val="16"/>
        <color theme="1"/>
        <rFont val="Calibri"/>
        <family val="2"/>
      </rPr>
      <t>Plan de previsión</t>
    </r>
    <r>
      <rPr>
        <sz val="16"/>
        <color theme="1"/>
        <rFont val="Calibri"/>
        <family val="2"/>
      </rPr>
      <t xml:space="preserve">: Determinar las necesidades de personal que se requieren para cumplir con los propósitos misionales </t>
    </r>
  </si>
  <si>
    <t xml:space="preserve">Encuentros de Inducción y reinducción del personal administrativo y docente </t>
  </si>
  <si>
    <r>
      <rPr>
        <b/>
        <sz val="16"/>
        <color theme="1"/>
        <rFont val="Calibri"/>
        <family val="2"/>
      </rPr>
      <t>Plan de vacantes</t>
    </r>
    <r>
      <rPr>
        <sz val="16"/>
        <color theme="1"/>
        <rFont val="Calibri"/>
        <family val="2"/>
      </rPr>
      <t>: Levantar el Inventario de los empleos no provistos de forma definitiva en la Institución, y todas las acciones planificadas para proveerlos, de manera temporal o definitiva, en forma oportuna</t>
    </r>
  </si>
  <si>
    <t>Personal administrativo y docentes de carrera, recibiendo  incentivos y estímulos.</t>
  </si>
  <si>
    <r>
      <rPr>
        <b/>
        <sz val="16"/>
        <rFont val="Calibri"/>
        <family val="2"/>
      </rPr>
      <t>Plan de bienestar y estimulos</t>
    </r>
    <r>
      <rPr>
        <sz val="16"/>
        <rFont val="Calibri"/>
        <family val="2"/>
      </rPr>
      <t>: Diseñar acciones planificadas, basado en necesidades priorizadas, que buscan mejorar las condiciones de vida laboral y personal, la motivación y el reconocimiento de los servidores públicos para propiciar un entorno que favorezca la productividad y el logro de los objetivos misionales.</t>
    </r>
  </si>
  <si>
    <r>
      <rPr>
        <b/>
        <sz val="16"/>
        <rFont val="Calibri"/>
        <family val="2"/>
      </rPr>
      <t>Plan de capacitación</t>
    </r>
    <r>
      <rPr>
        <sz val="16"/>
        <rFont val="Calibri"/>
        <family val="2"/>
      </rPr>
      <t>: desarrollar habilidades, transferir conocimientos o modificar actitudes de los servidores públicos, para generar el desarrollo y la motivación necesarias para incrementar la productividad y el logro de los objetivos misionales.</t>
    </r>
  </si>
  <si>
    <r>
      <rPr>
        <b/>
        <sz val="16"/>
        <rFont val="Calibri"/>
        <family val="2"/>
      </rPr>
      <t xml:space="preserve">Plan de estrategico de talelento humano: </t>
    </r>
    <r>
      <rPr>
        <sz val="16"/>
        <rFont val="Calibri"/>
        <family val="2"/>
      </rPr>
      <t>Determinar las necesidades de personal que se requiere para cumplir con los propositos misionales</t>
    </r>
  </si>
  <si>
    <r>
      <rPr>
        <b/>
        <sz val="16"/>
        <color theme="1"/>
        <rFont val="Calibri"/>
        <family val="2"/>
      </rPr>
      <t>Plan de seguiridad y salud</t>
    </r>
    <r>
      <rPr>
        <sz val="16"/>
        <color theme="1"/>
        <rFont val="Calibri"/>
        <family val="2"/>
      </rPr>
      <t>:  mejorar las condiciones de vida laboral, la seguridad y la salud de los servidores públicos para propiciar un entorno que favorezca la productividad y el logro de los objetivos misionales</t>
    </r>
  </si>
  <si>
    <t>Implementación del sistema de gestión de seguridad y salud en el trabajo.</t>
  </si>
  <si>
    <t xml:space="preserve">propender  la afiliación al sistema general de riesgos laborales mediante la correcta afiliación </t>
  </si>
  <si>
    <t>Salud y Seguridad en el Trabajo</t>
  </si>
  <si>
    <t>Actualizar y ajustar la matriz de partes interesadas para el SG-SST</t>
  </si>
  <si>
    <t>Documentar el plan de capacitación anual y programas de auditoria en conjunto con el comité patitario de Salud y Seguridad en el Trabajo</t>
  </si>
  <si>
    <t>Mantener un cronograma de inspecciones</t>
  </si>
  <si>
    <t>Actualizar la matriz de peligro de todos los procesos</t>
  </si>
  <si>
    <t>Mantener actualizada la caracterización de accidentes con su seguimiento</t>
  </si>
  <si>
    <t>Investigar y documentar los incidentes, accidentes o enfermedades laborales que se presenten</t>
  </si>
  <si>
    <t>Realilzar autoevaluación SG-SST, según la normatividad vigente</t>
  </si>
  <si>
    <t>Fortalecimiento del Sistema de Gestión Integral</t>
  </si>
  <si>
    <t>Seguimiento y evaluación actividades de Gestión Ambiental</t>
  </si>
  <si>
    <t>Actualizar el Plan de Manejo de Residuos Ordinarios</t>
  </si>
  <si>
    <t>Ambiental</t>
  </si>
  <si>
    <t>Realizar la Medición a los indicadores</t>
  </si>
  <si>
    <t>Actualizar la matriz de aspectos e impactos ambientales</t>
  </si>
  <si>
    <t>Ejecutar el Plan de movilidad institucional</t>
  </si>
  <si>
    <t>Realizar  inducciones y capacitaciones al personal de la comunidad institucional</t>
  </si>
  <si>
    <t>Adaptar la estructura administrativa a las exigencias modernas de la Educación Superior</t>
  </si>
  <si>
    <t>Planeación institucional</t>
  </si>
  <si>
    <t>Seguimiento y evaluación a los planes, programas y proyectos de la Institución.</t>
  </si>
  <si>
    <t>Sensibilización y acompañamiento para la socialización de la metodología y elaboración del mapa de riesgos de corrupción, acorde a la metodología establecida por el Departamento Administrativo de la Función Pública – DAFP.</t>
  </si>
  <si>
    <t>Planeación Institucional</t>
  </si>
  <si>
    <t>Hacer seguimiento a la Politica de Administración de Riesgos, revisando si se requieren cambios estructurales u operacionales, con el fin de verificar que este alineada con los objetivos estratégicos de la Institución y de acuerdo con la guía actualizada de la Función Pública, la cual fue emitida en diciembre de 2020.</t>
  </si>
  <si>
    <t>Evaluar la implementación de la política de administración del riesgo de la entidad con el fin de verificar su cumplimiento y apropiación por cada proceso de la entidad.</t>
  </si>
  <si>
    <t>Identificar, valorar, monitorear y revisar  los riesgos institucionales, por parte de los líderes de proceso</t>
  </si>
  <si>
    <t>Revisar que los trámites se encuentren registrados y con costos actualizados según vigencia</t>
  </si>
  <si>
    <t>Identificar nuevos trámites misionales</t>
  </si>
  <si>
    <t>Actualizar el Plan de racionalización de trámites en equipo con los líderes de trámites misionales.</t>
  </si>
  <si>
    <t>Identificar posibles acciones de interoperabilidad para los trámites misionales.</t>
  </si>
  <si>
    <t>Recopilar la información de la gestión de datos de operación de los trámites inscritos en el SUIT.</t>
  </si>
  <si>
    <t>Registro de trámites y OPAs en plataforma SUIT.</t>
  </si>
  <si>
    <t>Solicitar, analizar y consolidar la información relacionada con la gestión de todos los procesos institucionales.</t>
  </si>
  <si>
    <t>Publicar el informe de rendición de cuentas en web y redes sociales</t>
  </si>
  <si>
    <t>Informe de audiencia pública</t>
  </si>
  <si>
    <t>Sistematizar la encuesta con el fin de generar las mejoras necesarias</t>
  </si>
  <si>
    <t>Continuar con la disponibilidad del sistema que permita la calidad del servicio.</t>
  </si>
  <si>
    <t>Garantizar la operatividad del enlace de PQRSFD en la página web de la Institución.</t>
  </si>
  <si>
    <t>Funcionamiento, seguimiento y ajuste del canal de denuncias.</t>
  </si>
  <si>
    <t>Publicar la información minima obligatoria de procedimientos, servicios y funcionamiento</t>
  </si>
  <si>
    <t>Publicar y divulgar la información establecida en la estrategia de gobierno en linea</t>
  </si>
  <si>
    <t>Medir el grado de apropiación del Código de Integridad, Ética y Buen Gobierno.(encuesta)</t>
  </si>
  <si>
    <t>Capacitar a los servidores de la Institución en temas relacionados con: Modelo Integrado de Planeación y Gestión - MIPG, Ley de Transparencia y Acceso a la Información Pública, Participación Ciudadana, Plan Anticorrupción y Atención al Ciudadano-PAAC.</t>
  </si>
  <si>
    <t>Asegurar la operatividad del  enlace del nuevo software en página web para la recepción de peticiones, quejas, reclamos y/o sugerencias</t>
  </si>
  <si>
    <t>Realizar informe de seguimiento  a las peticiones, quejas, reclamos, sugerencias  y/o felicitaciones</t>
  </si>
  <si>
    <t>Fortalecer los canales de atención: llamadas telefónicas, correos electrónicos y plataforma de PQRSFD, redes sociales, de acuerdo con las características y necesidades de los ciudadanos para garantizar cobertura.</t>
  </si>
  <si>
    <t>Actualizar y difundir el portafolio de servicios a los usuarios de la entidad.</t>
  </si>
  <si>
    <t>Socializar con el personal de la institución, los Planes de Comunicaciones y Mercadeo.</t>
  </si>
  <si>
    <t>Seguimiento al funcionamiento del canal de denuncias.</t>
  </si>
  <si>
    <t>Secretaria General</t>
  </si>
  <si>
    <t>Secretario General</t>
  </si>
  <si>
    <t>Mantener la infraestructura física y tecnológica, acorde a las necesidades de calidad y cobertura de la oferta académica de la Institución.</t>
  </si>
  <si>
    <t>Necesidades fisicas y tecnologiacas para la enseñanza y el aprendizaje *Plataformas y sistemas de información instituconal integradas</t>
  </si>
  <si>
    <t>*Herramientas tecnologicas para la enseñanza incorporadas al desarrollo académico      *Desarrollo de infraestructura tecnológica para la educación               *Sistemas de información integrados (Financiero-Académico), integrados</t>
  </si>
  <si>
    <t>Actualización de PETIC.</t>
  </si>
  <si>
    <t>Actualizar Plan de Seguridad y Privacidad de la Inoformación</t>
  </si>
  <si>
    <t>Actualizar Plan de Tratamiento de Riesgos de Seguridad y Privacidad de la Información</t>
  </si>
  <si>
    <t>Diseñar Plan de Mantenimiento de Servicios Tecnológicos</t>
  </si>
  <si>
    <t>Diseñar Plan de Preservación Digital</t>
  </si>
  <si>
    <t>Socializar Planes de TI mediante publicación en sistema de gestión integral</t>
  </si>
  <si>
    <t>Gestión Administrativa y Financiera efectiva y transparente.</t>
  </si>
  <si>
    <t>Ejecución del Plan Anual de Adquisiciones - vigencia 2022.El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t>
  </si>
  <si>
    <t>Bienes y Servicios - Todos los procesos</t>
  </si>
  <si>
    <t>Líderes</t>
  </si>
  <si>
    <t>EFICACIA PERIÓDICA
2022</t>
  </si>
  <si>
    <t>EFICACIA PONDERADA
2022</t>
  </si>
  <si>
    <t>Comunicaciones</t>
  </si>
  <si>
    <t>Para el año 2022, la oficina de Gestión de Comunicaciones y Mercadeo, implementará su atención al público, de manera presencial, virtual a través de correo electrónico y telefónica, a través de la  oficina de atención al ciudadano ubicada en el primer piso, las consolas de calificación del servicio, la línea de atención al ciudadano 4445611, los correos electrónicos ciudadano@colmayor.edu.co, colmayor@colmaor.edu.co, la página web, el módulo de PQRSFD, y cuando corresponda, redes sociales también.</t>
  </si>
  <si>
    <t xml:space="preserve">AÑO: 20202                                                                                                                                                                                                                                                                </t>
  </si>
  <si>
    <t>MEJORAMIENTO DE LA ARTICULACIÓN DE LA EDUCACIÓN SUPERIOR CON LA MEDIA TÉCNICA Y ETDH COLEGIO MAYOR</t>
  </si>
  <si>
    <t>Actividades de capacitación en pedagogía, didáctica y uso de las TIC.</t>
  </si>
  <si>
    <t>Realizar los procesos de enseñanza articulando la educación media con el sector productivo.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</si>
</sst>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_(&quot;$&quot;\ * \(#,##0.00\);_(&quot;$&quot;\ * &quot;-&quot;??_);_(@_)"/>
    <numFmt numFmtId="165" formatCode="0.0%"/>
    <numFmt numFmtId="166" formatCode="[$$-240A]\ #,##0"/>
    <numFmt numFmtId="167" formatCode="_(&quot;$&quot;\ * #,##0_);_(&quot;$&quot;\ * \(#,##0\);_(&quot;$&quot;\ * &quot;-&quot;??_);_(@_)"/>
    <numFmt numFmtId="168" formatCode="_(&quot;$&quot;\ * #,##0_);_(&quot;$&quot;\ * \(#,##0\);_(&quot;$&quot;\ * &quot;-&quot;_);_(@_)"/>
  </numFmts>
  <fonts count="36" x14ac:knownFonts="1">
    <font>
      <sz val="11"/>
      <color theme="1"/>
      <name val="Calibri"/>
      <family val="2"/>
      <scheme val="minor"/>
    </font>
    <font>
      <sz val="12"/>
      <name val="Calibri"/>
      <family val="2"/>
      <scheme val="minor"/>
    </font>
    <font>
      <b/>
      <sz val="12"/>
      <name val="Calibri"/>
      <family val="2"/>
    </font>
    <font>
      <b/>
      <sz val="12"/>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2"/>
      <color theme="1"/>
      <name val="Calibri"/>
      <family val="2"/>
    </font>
    <font>
      <sz val="12"/>
      <name val="Calibri"/>
      <family val="2"/>
    </font>
    <font>
      <sz val="9"/>
      <color indexed="81"/>
      <name val="Tahoma"/>
      <family val="2"/>
    </font>
    <font>
      <b/>
      <sz val="16"/>
      <name val="Calibri"/>
      <family val="2"/>
    </font>
    <font>
      <sz val="11"/>
      <color theme="1"/>
      <name val="Calibri"/>
      <family val="2"/>
    </font>
    <font>
      <sz val="11"/>
      <name val="Calibri"/>
      <family val="2"/>
    </font>
    <font>
      <sz val="11"/>
      <color theme="1"/>
      <name val="Arial"/>
      <family val="2"/>
    </font>
    <font>
      <sz val="11"/>
      <name val="Calibri"/>
      <family val="2"/>
      <scheme val="minor"/>
    </font>
    <font>
      <b/>
      <sz val="9"/>
      <color indexed="81"/>
      <name val="Tahoma"/>
      <family val="2"/>
    </font>
    <font>
      <sz val="12"/>
      <color rgb="FFFF0000"/>
      <name val="Calibri"/>
      <family val="2"/>
    </font>
    <font>
      <sz val="12"/>
      <color theme="1"/>
      <name val="Calibri"/>
      <family val="2"/>
      <scheme val="minor"/>
    </font>
    <font>
      <sz val="12"/>
      <color rgb="FFFF0000"/>
      <name val="Calibri"/>
      <family val="2"/>
      <scheme val="minor"/>
    </font>
    <font>
      <sz val="10"/>
      <color theme="1"/>
      <name val="Calibri"/>
      <family val="2"/>
      <scheme val="minor"/>
    </font>
    <font>
      <sz val="11"/>
      <color rgb="FF000000"/>
      <name val="Calibri"/>
      <family val="2"/>
      <scheme val="minor"/>
    </font>
    <font>
      <sz val="11"/>
      <color rgb="FF1C2735"/>
      <name val="Calibri"/>
      <family val="2"/>
      <scheme val="minor"/>
    </font>
    <font>
      <sz val="9"/>
      <color theme="1"/>
      <name val="Arial Narrow"/>
      <family val="2"/>
    </font>
    <font>
      <sz val="11"/>
      <color theme="1"/>
      <name val="Arial Narrow"/>
      <family val="2"/>
    </font>
    <font>
      <b/>
      <sz val="11"/>
      <color rgb="FF000000"/>
      <name val="Calibri"/>
      <family val="2"/>
    </font>
    <font>
      <sz val="12"/>
      <color rgb="FF000000"/>
      <name val="Calibri"/>
      <family val="2"/>
    </font>
    <font>
      <sz val="11"/>
      <color rgb="FF000000"/>
      <name val="Calibri"/>
      <family val="2"/>
    </font>
    <font>
      <b/>
      <sz val="12"/>
      <color theme="1"/>
      <name val="Calibri"/>
      <family val="2"/>
    </font>
    <font>
      <sz val="8"/>
      <color theme="1"/>
      <name val="Calibri"/>
      <family val="2"/>
      <scheme val="minor"/>
    </font>
    <font>
      <sz val="16"/>
      <color theme="1"/>
      <name val="Calibri"/>
      <family val="2"/>
      <scheme val="minor"/>
    </font>
    <font>
      <sz val="18"/>
      <color theme="1"/>
      <name val="Calibri"/>
      <family val="2"/>
      <scheme val="minor"/>
    </font>
    <font>
      <sz val="16"/>
      <name val="Calibri"/>
      <family val="2"/>
    </font>
    <font>
      <sz val="16"/>
      <color theme="1"/>
      <name val="Calibri"/>
      <family val="2"/>
    </font>
    <font>
      <b/>
      <sz val="16"/>
      <color theme="1"/>
      <name val="Calibri"/>
      <family val="2"/>
    </font>
    <font>
      <sz val="16"/>
      <color rgb="FF000000"/>
      <name val="Calibri"/>
      <family val="2"/>
    </font>
    <font>
      <sz val="11"/>
      <name val="Arial"/>
      <family val="2"/>
    </font>
  </fonts>
  <fills count="13">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0" tint="-0.249977111117893"/>
        <bgColor indexed="64"/>
      </patternFill>
    </fill>
    <fill>
      <patternFill patternType="solid">
        <fgColor theme="0"/>
        <bgColor theme="0"/>
      </patternFill>
    </fill>
    <fill>
      <patternFill patternType="solid">
        <fgColor theme="0" tint="-0.14999847407452621"/>
        <bgColor indexed="64"/>
      </patternFill>
    </fill>
    <fill>
      <patternFill patternType="solid">
        <fgColor rgb="FFD9D9D9"/>
        <bgColor rgb="FF000000"/>
      </patternFill>
    </fill>
    <fill>
      <patternFill patternType="solid">
        <fgColor theme="0"/>
        <bgColor rgb="FF000000"/>
      </patternFill>
    </fill>
    <fill>
      <patternFill patternType="solid">
        <fgColor theme="0"/>
        <bgColor rgb="FFFBD4B4"/>
      </patternFill>
    </fill>
    <fill>
      <patternFill patternType="solid">
        <fgColor rgb="FFFFFF00"/>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6">
    <xf numFmtId="0" fontId="0" fillId="0" borderId="0"/>
    <xf numFmtId="164"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0" fontId="13" fillId="0" borderId="0"/>
  </cellStyleXfs>
  <cellXfs count="395">
    <xf numFmtId="0" fontId="0" fillId="0" borderId="0" xfId="0"/>
    <xf numFmtId="0" fontId="2" fillId="3"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9" fontId="0" fillId="0" borderId="0" xfId="2" applyFont="1" applyAlignment="1">
      <alignment horizontal="center" vertical="center"/>
    </xf>
    <xf numFmtId="9" fontId="0" fillId="2" borderId="1" xfId="2" applyFont="1" applyFill="1" applyBorder="1" applyAlignment="1">
      <alignment horizontal="center" vertical="center"/>
    </xf>
    <xf numFmtId="9" fontId="0" fillId="0" borderId="0" xfId="0" applyNumberFormat="1"/>
    <xf numFmtId="0" fontId="0" fillId="0" borderId="0" xfId="0" applyAlignment="1">
      <alignment wrapText="1"/>
    </xf>
    <xf numFmtId="9" fontId="0" fillId="2" borderId="0" xfId="2" applyFont="1" applyFill="1" applyBorder="1" applyAlignment="1">
      <alignment horizontal="center" vertical="center"/>
    </xf>
    <xf numFmtId="0" fontId="0" fillId="0" borderId="0" xfId="0"/>
    <xf numFmtId="0" fontId="2" fillId="3" borderId="1"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left" vertical="center"/>
    </xf>
    <xf numFmtId="9" fontId="12" fillId="2" borderId="1" xfId="2" applyFont="1" applyFill="1" applyBorder="1" applyAlignment="1">
      <alignment horizontal="center" vertical="center" wrapText="1"/>
    </xf>
    <xf numFmtId="0" fontId="7" fillId="0" borderId="1" xfId="0" applyFont="1" applyFill="1" applyBorder="1" applyAlignment="1">
      <alignment vertical="center" wrapText="1"/>
    </xf>
    <xf numFmtId="1" fontId="8" fillId="2" borderId="1" xfId="0" applyNumberFormat="1" applyFont="1" applyFill="1" applyBorder="1" applyAlignment="1">
      <alignment horizontal="center" vertical="center"/>
    </xf>
    <xf numFmtId="9" fontId="8" fillId="2" borderId="1" xfId="2" applyFont="1" applyFill="1" applyBorder="1" applyAlignment="1">
      <alignment horizontal="center" vertical="center" wrapText="1"/>
    </xf>
    <xf numFmtId="0" fontId="16" fillId="2" borderId="1" xfId="0" applyFont="1" applyFill="1" applyBorder="1" applyAlignment="1">
      <alignment horizontal="center" vertical="center"/>
    </xf>
    <xf numFmtId="0" fontId="7" fillId="6" borderId="1" xfId="5" applyFont="1" applyFill="1" applyBorder="1" applyAlignment="1">
      <alignment horizontal="center" vertical="center"/>
    </xf>
    <xf numFmtId="0" fontId="17" fillId="0" borderId="0" xfId="0" applyFont="1"/>
    <xf numFmtId="1" fontId="8" fillId="2" borderId="1" xfId="2" applyNumberFormat="1" applyFont="1" applyFill="1" applyBorder="1" applyAlignment="1">
      <alignment horizontal="center" vertical="center" wrapText="1"/>
    </xf>
    <xf numFmtId="9" fontId="7" fillId="2" borderId="1" xfId="2" applyFont="1" applyFill="1" applyBorder="1" applyAlignment="1">
      <alignment horizontal="center" vertical="center" wrapText="1"/>
    </xf>
    <xf numFmtId="0" fontId="17" fillId="2" borderId="14" xfId="0" applyFont="1" applyFill="1" applyBorder="1" applyAlignment="1">
      <alignment horizontal="center" vertical="center"/>
    </xf>
    <xf numFmtId="0" fontId="7" fillId="2" borderId="1" xfId="0" applyFont="1" applyFill="1" applyBorder="1" applyAlignment="1">
      <alignment vertical="center"/>
    </xf>
    <xf numFmtId="0" fontId="8" fillId="2" borderId="1" xfId="0" applyFont="1" applyFill="1" applyBorder="1" applyAlignment="1">
      <alignment vertical="center" wrapText="1"/>
    </xf>
    <xf numFmtId="0" fontId="17" fillId="2" borderId="15" xfId="0" applyFont="1" applyFill="1" applyBorder="1" applyAlignment="1">
      <alignment horizontal="center" vertical="center" wrapText="1"/>
    </xf>
    <xf numFmtId="0" fontId="17" fillId="2" borderId="15" xfId="0" applyFont="1" applyFill="1" applyBorder="1" applyAlignment="1">
      <alignment horizontal="center" vertical="center"/>
    </xf>
    <xf numFmtId="9" fontId="7" fillId="2" borderId="15" xfId="2" applyFont="1" applyFill="1" applyBorder="1" applyAlignment="1">
      <alignment horizontal="center" vertical="center"/>
    </xf>
    <xf numFmtId="9" fontId="17" fillId="2" borderId="16" xfId="0" applyNumberFormat="1"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0" fillId="2" borderId="0" xfId="0" applyFill="1"/>
    <xf numFmtId="0" fontId="17" fillId="2" borderId="0" xfId="0" applyFont="1" applyFill="1"/>
    <xf numFmtId="0" fontId="17" fillId="2" borderId="0" xfId="0" applyFont="1" applyFill="1" applyBorder="1" applyAlignment="1">
      <alignment horizontal="center" vertical="center" wrapText="1"/>
    </xf>
    <xf numFmtId="3" fontId="17" fillId="2" borderId="0" xfId="0" applyNumberFormat="1" applyFont="1" applyFill="1"/>
    <xf numFmtId="0" fontId="17" fillId="2" borderId="0" xfId="0" applyFont="1" applyFill="1" applyAlignment="1">
      <alignment horizontal="center" vertical="center"/>
    </xf>
    <xf numFmtId="0" fontId="18" fillId="2" borderId="0" xfId="0" applyFont="1" applyFill="1"/>
    <xf numFmtId="9" fontId="17" fillId="2" borderId="0" xfId="0" applyNumberFormat="1" applyFont="1" applyFill="1" applyAlignment="1">
      <alignment horizontal="center"/>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18" fillId="0" borderId="0" xfId="0" applyFont="1"/>
    <xf numFmtId="0" fontId="2" fillId="3" borderId="1"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17" fillId="2" borderId="0" xfId="0" applyFont="1" applyFill="1" applyAlignment="1">
      <alignment horizontal="left"/>
    </xf>
    <xf numFmtId="0" fontId="17" fillId="0" borderId="0" xfId="0" applyFont="1" applyAlignment="1">
      <alignment horizontal="left"/>
    </xf>
    <xf numFmtId="0" fontId="0" fillId="0" borderId="0" xfId="0" applyAlignment="1">
      <alignment horizontal="left"/>
    </xf>
    <xf numFmtId="0" fontId="14" fillId="2" borderId="1" xfId="0" applyFont="1" applyFill="1" applyBorder="1" applyAlignment="1">
      <alignment horizontal="justify"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justify" vertical="center"/>
    </xf>
    <xf numFmtId="9" fontId="0" fillId="2" borderId="1" xfId="0" applyNumberFormat="1" applyFill="1" applyBorder="1" applyAlignment="1">
      <alignment horizontal="center" vertical="center"/>
    </xf>
    <xf numFmtId="0" fontId="8" fillId="2" borderId="1" xfId="0" applyFont="1" applyFill="1" applyBorder="1" applyAlignment="1">
      <alignment horizontal="justify" vertical="center" wrapText="1"/>
    </xf>
    <xf numFmtId="0" fontId="17" fillId="2" borderId="1" xfId="0" applyFont="1" applyFill="1" applyBorder="1" applyAlignment="1">
      <alignment horizontal="justify" vertical="center" wrapText="1"/>
    </xf>
    <xf numFmtId="1" fontId="14" fillId="2" borderId="1" xfId="2"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vertical="center" wrapText="1"/>
    </xf>
    <xf numFmtId="3" fontId="0" fillId="2" borderId="1" xfId="0" applyNumberFormat="1" applyFont="1" applyFill="1" applyBorder="1" applyAlignment="1">
      <alignment horizontal="center" vertical="center" wrapText="1"/>
    </xf>
    <xf numFmtId="9" fontId="0" fillId="2" borderId="1" xfId="0" applyNumberFormat="1" applyFont="1" applyFill="1" applyBorder="1" applyAlignment="1">
      <alignment horizontal="center" vertical="center"/>
    </xf>
    <xf numFmtId="9" fontId="14" fillId="2" borderId="1" xfId="2" applyFont="1" applyFill="1" applyBorder="1" applyAlignment="1">
      <alignment horizontal="center" vertical="center" wrapText="1"/>
    </xf>
    <xf numFmtId="0" fontId="22" fillId="2" borderId="4"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4" xfId="0" applyFont="1" applyFill="1" applyBorder="1" applyAlignment="1">
      <alignment horizontal="center" vertical="center"/>
    </xf>
    <xf numFmtId="0" fontId="14" fillId="2" borderId="2"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left" vertical="top" wrapText="1"/>
      <protection locked="0"/>
    </xf>
    <xf numFmtId="0" fontId="14" fillId="2" borderId="2" xfId="0" applyFont="1" applyFill="1" applyBorder="1" applyAlignment="1" applyProtection="1">
      <alignment horizontal="center" wrapText="1"/>
      <protection locked="0"/>
    </xf>
    <xf numFmtId="0" fontId="14" fillId="2" borderId="2" xfId="0" applyFont="1" applyFill="1" applyBorder="1" applyAlignment="1" applyProtection="1">
      <alignment horizontal="center" vertical="top" wrapText="1"/>
      <protection locked="0"/>
    </xf>
    <xf numFmtId="0" fontId="24" fillId="0" borderId="12"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 xfId="0" applyFont="1" applyBorder="1" applyAlignment="1">
      <alignment horizontal="justify" vertical="center" wrapText="1"/>
    </xf>
    <xf numFmtId="0" fontId="11" fillId="0" borderId="0" xfId="0" applyFont="1"/>
    <xf numFmtId="0" fontId="25" fillId="0" borderId="1" xfId="0" applyFont="1" applyFill="1" applyBorder="1" applyAlignment="1">
      <alignment horizontal="center" vertical="center" wrapText="1"/>
    </xf>
    <xf numFmtId="3" fontId="17" fillId="2" borderId="1" xfId="1" applyNumberFormat="1" applyFont="1" applyFill="1" applyBorder="1" applyAlignment="1">
      <alignment vertical="center"/>
    </xf>
    <xf numFmtId="0" fontId="11" fillId="0" borderId="12" xfId="0" applyFont="1" applyBorder="1" applyAlignment="1">
      <alignment horizontal="center" wrapText="1"/>
    </xf>
    <xf numFmtId="9" fontId="11" fillId="2" borderId="1" xfId="0" applyNumberFormat="1" applyFont="1" applyFill="1" applyBorder="1" applyAlignment="1">
      <alignment horizontal="center"/>
    </xf>
    <xf numFmtId="9" fontId="11" fillId="2" borderId="13" xfId="0" applyNumberFormat="1" applyFont="1" applyFill="1" applyBorder="1" applyAlignment="1">
      <alignment horizontal="center"/>
    </xf>
    <xf numFmtId="165" fontId="11" fillId="0" borderId="5" xfId="2" applyNumberFormat="1" applyFont="1" applyFill="1" applyBorder="1" applyAlignment="1">
      <alignment horizontal="center"/>
    </xf>
    <xf numFmtId="0" fontId="7" fillId="0" borderId="1" xfId="0" applyFont="1" applyBorder="1" applyAlignment="1">
      <alignment horizontal="center" vertical="center"/>
    </xf>
    <xf numFmtId="3" fontId="17" fillId="0" borderId="1" xfId="0" applyNumberFormat="1" applyFont="1" applyBorder="1" applyAlignment="1">
      <alignment horizontal="right" vertical="center"/>
    </xf>
    <xf numFmtId="165" fontId="11" fillId="0" borderId="5" xfId="0" applyNumberFormat="1" applyFont="1" applyBorder="1" applyAlignment="1">
      <alignment horizontal="center" vertical="center"/>
    </xf>
    <xf numFmtId="9" fontId="26" fillId="2" borderId="1" xfId="2" applyFont="1" applyFill="1" applyBorder="1" applyAlignment="1">
      <alignment horizontal="center"/>
    </xf>
    <xf numFmtId="9" fontId="26" fillId="2" borderId="13" xfId="2" applyFont="1" applyFill="1" applyBorder="1" applyAlignment="1">
      <alignment horizontal="center"/>
    </xf>
    <xf numFmtId="0" fontId="27" fillId="7" borderId="1" xfId="0" applyFont="1" applyFill="1" applyBorder="1" applyAlignment="1">
      <alignment horizontal="center" vertical="center"/>
    </xf>
    <xf numFmtId="3" fontId="4" fillId="7" borderId="1" xfId="0" applyNumberFormat="1" applyFont="1" applyFill="1" applyBorder="1" applyAlignment="1">
      <alignment horizontal="right" vertical="center"/>
    </xf>
    <xf numFmtId="0" fontId="24" fillId="8" borderId="14" xfId="0" applyFont="1" applyFill="1" applyBorder="1" applyAlignment="1">
      <alignment horizontal="center" wrapText="1"/>
    </xf>
    <xf numFmtId="0" fontId="24" fillId="0" borderId="5" xfId="0" applyFont="1" applyBorder="1" applyAlignment="1">
      <alignment horizontal="center" vertical="center"/>
    </xf>
    <xf numFmtId="166" fontId="11" fillId="0" borderId="1" xfId="0" applyNumberFormat="1" applyFont="1" applyBorder="1" applyAlignment="1">
      <alignment horizontal="center" vertical="center"/>
    </xf>
    <xf numFmtId="0" fontId="24" fillId="0" borderId="20" xfId="0" applyFont="1" applyBorder="1" applyAlignment="1">
      <alignment horizontal="center" wrapText="1"/>
    </xf>
    <xf numFmtId="3" fontId="4" fillId="7" borderId="1" xfId="0" applyNumberFormat="1" applyFont="1" applyFill="1" applyBorder="1"/>
    <xf numFmtId="0" fontId="24" fillId="0" borderId="21" xfId="0" applyFont="1" applyBorder="1" applyAlignment="1">
      <alignment horizontal="center" wrapText="1"/>
    </xf>
    <xf numFmtId="0" fontId="24" fillId="0" borderId="22" xfId="0" applyFont="1" applyBorder="1" applyAlignment="1">
      <alignment horizontal="center" wrapText="1"/>
    </xf>
    <xf numFmtId="0" fontId="11" fillId="0" borderId="0" xfId="0" applyFont="1" applyAlignment="1">
      <alignment wrapText="1"/>
    </xf>
    <xf numFmtId="0" fontId="11" fillId="0" borderId="26" xfId="0" applyFont="1" applyBorder="1" applyAlignment="1">
      <alignment wrapText="1"/>
    </xf>
    <xf numFmtId="0" fontId="24" fillId="0" borderId="1" xfId="0" applyFont="1" applyBorder="1" applyAlignment="1">
      <alignment horizontal="center" vertical="center"/>
    </xf>
    <xf numFmtId="0" fontId="24" fillId="0" borderId="13" xfId="0" applyFont="1" applyBorder="1" applyAlignment="1">
      <alignment horizontal="center" vertical="center"/>
    </xf>
    <xf numFmtId="0" fontId="24" fillId="0" borderId="12" xfId="0" applyFont="1" applyBorder="1" applyAlignment="1">
      <alignment horizontal="center" wrapText="1"/>
    </xf>
    <xf numFmtId="164" fontId="4" fillId="2" borderId="0" xfId="1" applyFont="1" applyFill="1" applyBorder="1" applyAlignment="1">
      <alignment vertical="center"/>
    </xf>
    <xf numFmtId="0" fontId="0" fillId="0" borderId="13" xfId="0" applyBorder="1" applyAlignment="1">
      <alignment horizontal="right" vertical="center"/>
    </xf>
    <xf numFmtId="9" fontId="7" fillId="2" borderId="13" xfId="0" applyNumberFormat="1" applyFont="1" applyFill="1" applyBorder="1" applyAlignment="1">
      <alignment vertical="center"/>
    </xf>
    <xf numFmtId="0" fontId="17" fillId="2" borderId="1" xfId="0" applyFont="1" applyFill="1" applyBorder="1" applyAlignment="1">
      <alignment horizontal="center"/>
    </xf>
    <xf numFmtId="0" fontId="14" fillId="2" borderId="1"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9" fontId="7" fillId="2" borderId="13" xfId="0" applyNumberFormat="1" applyFont="1" applyFill="1" applyBorder="1" applyAlignment="1">
      <alignment horizontal="center" vertical="center"/>
    </xf>
    <xf numFmtId="0" fontId="7" fillId="2" borderId="12" xfId="0" applyFont="1" applyFill="1" applyBorder="1" applyAlignment="1">
      <alignment horizontal="center" vertical="center"/>
    </xf>
    <xf numFmtId="9" fontId="7" fillId="2" borderId="1" xfId="2" applyFont="1" applyFill="1" applyBorder="1" applyAlignment="1">
      <alignment horizontal="center" vertical="center"/>
    </xf>
    <xf numFmtId="0" fontId="7" fillId="2" borderId="1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4" xfId="0" applyFont="1" applyFill="1" applyBorder="1" applyAlignment="1">
      <alignment horizontal="center" vertical="center" wrapText="1"/>
    </xf>
    <xf numFmtId="9" fontId="0" fillId="2" borderId="4" xfId="0" applyNumberFormat="1" applyFont="1" applyFill="1" applyBorder="1" applyAlignment="1">
      <alignment horizontal="center" vertical="center"/>
    </xf>
    <xf numFmtId="0" fontId="12" fillId="2" borderId="17"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4" xfId="0" applyFont="1" applyFill="1" applyBorder="1" applyAlignment="1">
      <alignment horizontal="center" vertical="center"/>
    </xf>
    <xf numFmtId="0" fontId="12"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17" fillId="0" borderId="0" xfId="0" applyFont="1" applyAlignment="1">
      <alignment horizontal="center"/>
    </xf>
    <xf numFmtId="0" fontId="0" fillId="0" borderId="0" xfId="0" applyAlignment="1">
      <alignment horizontal="center"/>
    </xf>
    <xf numFmtId="0" fontId="7" fillId="2" borderId="1" xfId="0" applyFont="1" applyFill="1" applyBorder="1" applyAlignment="1">
      <alignment vertical="center" wrapText="1"/>
    </xf>
    <xf numFmtId="0" fontId="8" fillId="2" borderId="1" xfId="1" applyNumberFormat="1" applyFont="1" applyFill="1" applyBorder="1" applyAlignment="1">
      <alignment horizontal="center" vertical="center" wrapText="1"/>
    </xf>
    <xf numFmtId="9" fontId="7" fillId="2"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167" fontId="8" fillId="2" borderId="1" xfId="1" applyNumberFormat="1" applyFont="1" applyFill="1" applyBorder="1" applyAlignment="1">
      <alignment horizontal="center" vertical="center" wrapText="1"/>
    </xf>
    <xf numFmtId="0" fontId="0" fillId="2" borderId="0" xfId="0" applyFont="1" applyFill="1"/>
    <xf numFmtId="0" fontId="0" fillId="2" borderId="0" xfId="0" applyFill="1" applyAlignment="1">
      <alignment wrapText="1"/>
    </xf>
    <xf numFmtId="0" fontId="19"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20" fillId="2" borderId="4" xfId="0" applyFont="1" applyFill="1" applyBorder="1" applyAlignment="1">
      <alignment horizontal="justify" vertical="center"/>
    </xf>
    <xf numFmtId="0" fontId="17" fillId="2" borderId="1" xfId="0" applyFont="1" applyFill="1" applyBorder="1" applyAlignment="1">
      <alignment horizontal="center" vertical="center"/>
    </xf>
    <xf numFmtId="0" fontId="0" fillId="2" borderId="1" xfId="0" applyFont="1" applyFill="1" applyBorder="1" applyAlignment="1">
      <alignment vertical="center" wrapText="1"/>
    </xf>
    <xf numFmtId="0" fontId="0" fillId="2" borderId="0" xfId="0" applyFill="1" applyAlignment="1">
      <alignment horizontal="center" vertical="center"/>
    </xf>
    <xf numFmtId="0" fontId="14" fillId="2" borderId="1" xfId="1" applyNumberFormat="1" applyFont="1" applyFill="1" applyBorder="1" applyAlignment="1">
      <alignment horizontal="justify" vertical="center" wrapText="1"/>
    </xf>
    <xf numFmtId="0" fontId="0"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9" fontId="0" fillId="2" borderId="1" xfId="0" applyNumberFormat="1" applyFont="1" applyFill="1" applyBorder="1" applyAlignment="1">
      <alignment horizontal="center" vertical="center" wrapText="1"/>
    </xf>
    <xf numFmtId="9" fontId="12" fillId="2" borderId="1" xfId="0" applyNumberFormat="1" applyFont="1" applyFill="1" applyBorder="1" applyAlignment="1">
      <alignment horizontal="center" vertical="center" wrapText="1"/>
    </xf>
    <xf numFmtId="0" fontId="0" fillId="2" borderId="1" xfId="0" applyFont="1" applyFill="1" applyBorder="1" applyAlignment="1" applyProtection="1">
      <alignment horizontal="justify" vertical="center"/>
      <protection locked="0"/>
    </xf>
    <xf numFmtId="0" fontId="0" fillId="2" borderId="1" xfId="0" applyFill="1" applyBorder="1" applyAlignment="1" applyProtection="1">
      <alignment horizontal="center" vertical="center"/>
      <protection locked="0"/>
    </xf>
    <xf numFmtId="0" fontId="0" fillId="2" borderId="1" xfId="0" applyFill="1" applyBorder="1" applyAlignment="1">
      <alignment vertical="center"/>
    </xf>
    <xf numFmtId="0" fontId="0" fillId="2" borderId="1" xfId="0" applyFill="1" applyBorder="1"/>
    <xf numFmtId="0" fontId="0" fillId="2" borderId="1" xfId="0" applyFont="1" applyFill="1" applyBorder="1" applyAlignment="1">
      <alignment horizontal="justify" vertical="center"/>
    </xf>
    <xf numFmtId="0" fontId="17" fillId="2" borderId="4" xfId="0" applyFont="1" applyFill="1" applyBorder="1" applyAlignment="1">
      <alignment horizontal="center" vertical="center"/>
    </xf>
    <xf numFmtId="9" fontId="17" fillId="2" borderId="0" xfId="0" applyNumberFormat="1" applyFont="1" applyFill="1" applyBorder="1" applyAlignment="1">
      <alignment horizontal="center" vertical="center"/>
    </xf>
    <xf numFmtId="9" fontId="30" fillId="2" borderId="1" xfId="2" applyFont="1" applyFill="1" applyBorder="1" applyAlignment="1">
      <alignment horizontal="center" vertical="center"/>
    </xf>
    <xf numFmtId="0" fontId="30" fillId="3" borderId="1" xfId="0" applyFont="1" applyFill="1" applyBorder="1" applyAlignment="1">
      <alignment horizontal="center" vertical="center"/>
    </xf>
    <xf numFmtId="0" fontId="8" fillId="2" borderId="17" xfId="0" applyFont="1" applyFill="1" applyBorder="1" applyAlignment="1">
      <alignment vertical="center" wrapText="1"/>
    </xf>
    <xf numFmtId="0" fontId="17" fillId="0" borderId="0" xfId="0" applyFont="1" applyBorder="1"/>
    <xf numFmtId="0" fontId="17" fillId="2" borderId="0" xfId="0" applyFont="1" applyFill="1" applyBorder="1" applyAlignment="1">
      <alignment horizontal="left"/>
    </xf>
    <xf numFmtId="0" fontId="17" fillId="2" borderId="0" xfId="0" applyFont="1" applyFill="1" applyBorder="1"/>
    <xf numFmtId="0" fontId="17" fillId="2" borderId="0" xfId="0" applyFont="1" applyFill="1" applyBorder="1" applyAlignment="1">
      <alignment horizontal="center" vertical="center"/>
    </xf>
    <xf numFmtId="0" fontId="18" fillId="2" borderId="0" xfId="0" applyFont="1" applyFill="1" applyBorder="1"/>
    <xf numFmtId="0" fontId="17" fillId="2" borderId="0" xfId="0" applyFont="1" applyFill="1" applyBorder="1" applyAlignment="1">
      <alignment horizontal="center"/>
    </xf>
    <xf numFmtId="3" fontId="17" fillId="2" borderId="0" xfId="0" applyNumberFormat="1" applyFont="1" applyFill="1" applyBorder="1" applyAlignment="1">
      <alignment horizontal="left"/>
    </xf>
    <xf numFmtId="9" fontId="17" fillId="2" borderId="0" xfId="0" applyNumberFormat="1" applyFont="1" applyFill="1" applyBorder="1" applyAlignment="1">
      <alignment horizontal="center"/>
    </xf>
    <xf numFmtId="9" fontId="17" fillId="2" borderId="0" xfId="0" applyNumberFormat="1" applyFont="1" applyFill="1" applyBorder="1"/>
    <xf numFmtId="0" fontId="17" fillId="0" borderId="0" xfId="0" applyFont="1" applyBorder="1" applyAlignment="1">
      <alignment horizontal="left"/>
    </xf>
    <xf numFmtId="0" fontId="17" fillId="0" borderId="0" xfId="0" applyFont="1" applyBorder="1" applyAlignment="1">
      <alignment horizontal="center"/>
    </xf>
    <xf numFmtId="9" fontId="0" fillId="0" borderId="0" xfId="0" applyNumberFormat="1" applyAlignment="1">
      <alignment horizontal="center"/>
    </xf>
    <xf numFmtId="0" fontId="0" fillId="0" borderId="0" xfId="0" applyBorder="1"/>
    <xf numFmtId="9" fontId="30" fillId="2" borderId="0" xfId="2" applyFont="1" applyFill="1" applyBorder="1" applyAlignment="1">
      <alignment vertical="center"/>
    </xf>
    <xf numFmtId="164" fontId="0" fillId="0" borderId="0" xfId="0" applyNumberFormat="1"/>
    <xf numFmtId="0" fontId="0" fillId="2" borderId="5" xfId="0" applyFill="1" applyBorder="1" applyAlignment="1">
      <alignment horizontal="center" vertical="center"/>
    </xf>
    <xf numFmtId="167" fontId="0" fillId="2" borderId="1" xfId="1" applyNumberFormat="1" applyFont="1" applyFill="1" applyBorder="1" applyAlignment="1">
      <alignment vertical="center" wrapText="1"/>
    </xf>
    <xf numFmtId="3" fontId="0" fillId="0" borderId="0" xfId="0" applyNumberFormat="1"/>
    <xf numFmtId="0" fontId="32" fillId="2" borderId="0" xfId="0" applyFont="1" applyFill="1"/>
    <xf numFmtId="0" fontId="32" fillId="2" borderId="1" xfId="0" applyFont="1" applyFill="1" applyBorder="1" applyAlignment="1">
      <alignment vertical="top" wrapText="1"/>
    </xf>
    <xf numFmtId="9" fontId="31" fillId="2" borderId="1" xfId="2" applyFont="1" applyFill="1" applyBorder="1" applyAlignment="1">
      <alignment horizontal="center" vertical="center" wrapText="1"/>
    </xf>
    <xf numFmtId="0" fontId="31" fillId="2" borderId="1" xfId="0" applyFont="1" applyFill="1" applyBorder="1" applyAlignment="1">
      <alignment horizontal="center" vertical="center" wrapText="1"/>
    </xf>
    <xf numFmtId="9" fontId="32" fillId="2" borderId="1" xfId="2" applyFont="1" applyFill="1" applyBorder="1" applyAlignment="1">
      <alignment horizontal="center" vertical="center"/>
    </xf>
    <xf numFmtId="9" fontId="32" fillId="2" borderId="13" xfId="0" applyNumberFormat="1" applyFont="1" applyFill="1" applyBorder="1" applyAlignment="1">
      <alignment horizontal="center" vertical="center"/>
    </xf>
    <xf numFmtId="0" fontId="35" fillId="10" borderId="1" xfId="0" applyFont="1" applyFill="1" applyBorder="1" applyAlignment="1">
      <alignment horizontal="center" vertical="center" wrapText="1"/>
    </xf>
    <xf numFmtId="0" fontId="31" fillId="2" borderId="1" xfId="0" applyFont="1" applyFill="1" applyBorder="1" applyAlignment="1">
      <alignment vertical="top" wrapText="1"/>
    </xf>
    <xf numFmtId="0" fontId="32" fillId="2" borderId="0" xfId="0" applyFont="1" applyFill="1" applyAlignment="1">
      <alignment vertical="top"/>
    </xf>
    <xf numFmtId="0" fontId="32" fillId="2" borderId="0" xfId="0" applyFont="1" applyFill="1" applyAlignment="1">
      <alignment vertical="top" wrapText="1"/>
    </xf>
    <xf numFmtId="0" fontId="32" fillId="2" borderId="0" xfId="0" applyFont="1" applyFill="1" applyAlignment="1">
      <alignment horizontal="center" vertical="center"/>
    </xf>
    <xf numFmtId="0" fontId="32" fillId="2" borderId="0" xfId="0" applyFont="1" applyFill="1" applyAlignment="1">
      <alignment wrapText="1"/>
    </xf>
    <xf numFmtId="9" fontId="24" fillId="9" borderId="17" xfId="2" applyFont="1" applyFill="1" applyBorder="1" applyAlignment="1">
      <alignment horizontal="center"/>
    </xf>
    <xf numFmtId="9" fontId="24" fillId="9" borderId="29" xfId="2" applyFont="1" applyFill="1" applyBorder="1" applyAlignment="1">
      <alignment horizontal="center"/>
    </xf>
    <xf numFmtId="0" fontId="34" fillId="2" borderId="1" xfId="0" applyFont="1" applyFill="1" applyBorder="1" applyAlignment="1">
      <alignment horizontal="center" vertical="top" wrapText="1"/>
    </xf>
    <xf numFmtId="0" fontId="32" fillId="2" borderId="1" xfId="0" applyFont="1" applyFill="1" applyBorder="1" applyAlignment="1">
      <alignment horizontal="center" vertical="center" wrapText="1"/>
    </xf>
    <xf numFmtId="0" fontId="32" fillId="2" borderId="1" xfId="0" applyFont="1" applyFill="1" applyBorder="1" applyAlignment="1">
      <alignment horizontal="center" vertical="center"/>
    </xf>
    <xf numFmtId="3" fontId="31" fillId="2" borderId="1" xfId="0" applyNumberFormat="1" applyFont="1" applyFill="1" applyBorder="1" applyAlignment="1">
      <alignment horizontal="center" vertical="center"/>
    </xf>
    <xf numFmtId="0" fontId="32" fillId="2" borderId="1" xfId="0" applyFont="1" applyFill="1" applyBorder="1" applyAlignment="1">
      <alignment horizontal="center" vertical="top" wrapText="1"/>
    </xf>
    <xf numFmtId="0" fontId="10" fillId="2" borderId="1" xfId="0" applyFont="1" applyFill="1" applyBorder="1" applyAlignment="1">
      <alignment horizontal="center" vertical="center" wrapText="1"/>
    </xf>
    <xf numFmtId="9" fontId="11" fillId="0" borderId="1" xfId="2" applyFont="1" applyBorder="1" applyAlignment="1">
      <alignment horizontal="center"/>
    </xf>
    <xf numFmtId="9" fontId="11" fillId="0" borderId="1" xfId="2" applyFont="1" applyBorder="1" applyAlignment="1">
      <alignment horizontal="center" vertical="center"/>
    </xf>
    <xf numFmtId="167" fontId="7" fillId="2" borderId="1" xfId="1" applyNumberFormat="1" applyFont="1" applyFill="1" applyBorder="1" applyAlignment="1">
      <alignment horizontal="center" vertical="center" wrapText="1"/>
    </xf>
    <xf numFmtId="167" fontId="17" fillId="2" borderId="15" xfId="1" applyNumberFormat="1" applyFont="1" applyFill="1" applyBorder="1" applyAlignment="1">
      <alignment horizontal="center" vertical="center" wrapText="1"/>
    </xf>
    <xf numFmtId="167" fontId="0" fillId="2" borderId="1" xfId="1" applyNumberFormat="1" applyFont="1" applyFill="1" applyBorder="1" applyAlignment="1">
      <alignment horizontal="center" vertical="center" wrapText="1"/>
    </xf>
    <xf numFmtId="167" fontId="14" fillId="2" borderId="1" xfId="1"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top" wrapText="1"/>
    </xf>
    <xf numFmtId="0" fontId="10" fillId="7" borderId="1" xfId="0" applyFont="1" applyFill="1" applyBorder="1" applyAlignment="1">
      <alignment vertical="top" wrapText="1"/>
    </xf>
    <xf numFmtId="0" fontId="33" fillId="7" borderId="1"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32" fillId="2" borderId="15" xfId="0" applyFont="1" applyFill="1" applyBorder="1"/>
    <xf numFmtId="0" fontId="32" fillId="2" borderId="15" xfId="0" applyFont="1" applyFill="1" applyBorder="1" applyAlignment="1">
      <alignment vertical="top" wrapText="1"/>
    </xf>
    <xf numFmtId="0" fontId="29" fillId="2" borderId="15" xfId="0" applyFont="1" applyFill="1" applyBorder="1" applyAlignment="1">
      <alignment vertical="top" wrapText="1"/>
    </xf>
    <xf numFmtId="168" fontId="32" fillId="2" borderId="15" xfId="0" applyNumberFormat="1" applyFont="1" applyFill="1" applyBorder="1" applyAlignment="1">
      <alignment vertical="top"/>
    </xf>
    <xf numFmtId="3" fontId="32" fillId="2" borderId="15" xfId="0" applyNumberFormat="1" applyFont="1" applyFill="1" applyBorder="1" applyAlignment="1">
      <alignment horizontal="center" vertical="center"/>
    </xf>
    <xf numFmtId="0" fontId="32" fillId="2" borderId="15" xfId="0" applyFont="1" applyFill="1" applyBorder="1" applyAlignment="1">
      <alignment horizontal="center" vertical="center"/>
    </xf>
    <xf numFmtId="3" fontId="32" fillId="2" borderId="15" xfId="0" applyNumberFormat="1" applyFont="1" applyFill="1" applyBorder="1" applyAlignment="1">
      <alignment horizontal="center" vertical="center" wrapText="1"/>
    </xf>
    <xf numFmtId="9" fontId="32" fillId="2" borderId="15" xfId="2" applyFont="1" applyFill="1" applyBorder="1" applyAlignment="1">
      <alignment horizontal="center" vertical="center"/>
    </xf>
    <xf numFmtId="9" fontId="32" fillId="2" borderId="16" xfId="0" applyNumberFormat="1" applyFont="1" applyFill="1" applyBorder="1" applyAlignment="1">
      <alignment horizontal="center" vertical="center"/>
    </xf>
    <xf numFmtId="0" fontId="10" fillId="2" borderId="12" xfId="0" applyFont="1" applyFill="1" applyBorder="1" applyAlignment="1">
      <alignment horizontal="center" vertical="center" wrapText="1"/>
    </xf>
    <xf numFmtId="0" fontId="32" fillId="2" borderId="14" xfId="0" applyFont="1" applyFill="1" applyBorder="1" applyAlignment="1">
      <alignment horizontal="center" vertical="center"/>
    </xf>
    <xf numFmtId="164" fontId="0" fillId="0" borderId="0" xfId="1" applyFont="1"/>
    <xf numFmtId="9" fontId="0" fillId="11" borderId="1" xfId="2" applyFont="1" applyFill="1" applyBorder="1" applyAlignment="1">
      <alignment horizontal="center" vertical="center"/>
    </xf>
    <xf numFmtId="9" fontId="0" fillId="11" borderId="1" xfId="0" applyNumberFormat="1" applyFont="1" applyFill="1" applyBorder="1" applyAlignment="1">
      <alignment horizontal="center" vertical="center"/>
    </xf>
    <xf numFmtId="9" fontId="7" fillId="0" borderId="1" xfId="2" applyFont="1" applyFill="1" applyBorder="1" applyAlignment="1">
      <alignment horizontal="center" vertical="center"/>
    </xf>
    <xf numFmtId="9" fontId="7" fillId="0" borderId="1" xfId="2" applyFont="1" applyFill="1" applyBorder="1" applyAlignment="1">
      <alignment horizontal="center" vertical="center" wrapText="1"/>
    </xf>
    <xf numFmtId="9" fontId="8" fillId="0" borderId="1" xfId="2" applyFont="1" applyFill="1" applyBorder="1" applyAlignment="1">
      <alignment horizontal="center" vertical="center"/>
    </xf>
    <xf numFmtId="10" fontId="11" fillId="2" borderId="13" xfId="0" applyNumberFormat="1" applyFont="1" applyFill="1" applyBorder="1" applyAlignment="1">
      <alignment horizontal="center"/>
    </xf>
    <xf numFmtId="0" fontId="24" fillId="12" borderId="12" xfId="0" applyFont="1" applyFill="1" applyBorder="1" applyAlignment="1">
      <alignment horizontal="center" vertical="center" wrapText="1"/>
    </xf>
    <xf numFmtId="0" fontId="24" fillId="12" borderId="1" xfId="0" applyFont="1" applyFill="1" applyBorder="1" applyAlignment="1">
      <alignment horizontal="center" vertical="center" wrapText="1"/>
    </xf>
    <xf numFmtId="0" fontId="24" fillId="12" borderId="1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11" xfId="0" applyBorder="1" applyAlignment="1">
      <alignment horizontal="center" vertical="center" wrapText="1"/>
    </xf>
    <xf numFmtId="0" fontId="10"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167" fontId="7" fillId="2" borderId="1" xfId="1" applyNumberFormat="1"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167" fontId="8" fillId="2" borderId="1" xfId="1"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2" xfId="0" applyFont="1" applyFill="1" applyBorder="1" applyAlignment="1">
      <alignment horizontal="center" vertical="center"/>
    </xf>
    <xf numFmtId="9" fontId="7" fillId="0" borderId="1" xfId="2" applyFont="1" applyFill="1" applyBorder="1" applyAlignment="1">
      <alignment horizontal="center" vertical="center"/>
    </xf>
    <xf numFmtId="9" fontId="7" fillId="2" borderId="17" xfId="0" applyNumberFormat="1" applyFont="1" applyFill="1" applyBorder="1" applyAlignment="1">
      <alignment horizontal="center" vertical="center"/>
    </xf>
    <xf numFmtId="9" fontId="7" fillId="2" borderId="19" xfId="0" applyNumberFormat="1" applyFont="1" applyFill="1" applyBorder="1" applyAlignment="1">
      <alignment horizontal="center" vertical="center"/>
    </xf>
    <xf numFmtId="9" fontId="7" fillId="2" borderId="4" xfId="0" applyNumberFormat="1" applyFont="1" applyFill="1" applyBorder="1" applyAlignment="1">
      <alignment horizontal="center" vertical="center"/>
    </xf>
    <xf numFmtId="0" fontId="11" fillId="2" borderId="1" xfId="0" applyFont="1" applyFill="1" applyBorder="1" applyAlignment="1">
      <alignment horizontal="center" vertical="center"/>
    </xf>
    <xf numFmtId="9" fontId="7" fillId="2" borderId="13" xfId="0" applyNumberFormat="1" applyFont="1" applyFill="1" applyBorder="1" applyAlignment="1">
      <alignment horizontal="center" vertical="center"/>
    </xf>
    <xf numFmtId="0" fontId="7" fillId="2" borderId="12" xfId="0" applyFont="1" applyFill="1" applyBorder="1" applyAlignment="1">
      <alignment horizontal="center" vertical="center"/>
    </xf>
    <xf numFmtId="9" fontId="4" fillId="2" borderId="1" xfId="0" applyNumberFormat="1" applyFont="1" applyFill="1" applyBorder="1" applyAlignment="1">
      <alignment horizontal="center" vertical="center"/>
    </xf>
    <xf numFmtId="164" fontId="4" fillId="2" borderId="1" xfId="1" applyFont="1" applyFill="1" applyBorder="1" applyAlignment="1">
      <alignment horizontal="center" vertical="center"/>
    </xf>
    <xf numFmtId="9" fontId="30" fillId="2" borderId="1" xfId="2" applyFont="1" applyFill="1" applyBorder="1" applyAlignment="1">
      <alignment horizontal="center" vertical="center"/>
    </xf>
    <xf numFmtId="2" fontId="4" fillId="2" borderId="1" xfId="2" applyNumberFormat="1" applyFont="1" applyFill="1" applyBorder="1" applyAlignment="1">
      <alignment horizontal="center" vertical="center"/>
    </xf>
    <xf numFmtId="164" fontId="4" fillId="2" borderId="2" xfId="1" applyFont="1" applyFill="1" applyBorder="1" applyAlignment="1">
      <alignment horizontal="left" vertical="center"/>
    </xf>
    <xf numFmtId="164" fontId="4" fillId="2" borderId="5" xfId="1" applyFont="1" applyFill="1" applyBorder="1" applyAlignment="1">
      <alignment horizontal="left" vertical="center"/>
    </xf>
    <xf numFmtId="1" fontId="4" fillId="2" borderId="2"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9" fontId="4" fillId="2" borderId="2" xfId="0" applyNumberFormat="1" applyFont="1" applyFill="1" applyBorder="1" applyAlignment="1">
      <alignment horizontal="center" vertical="center"/>
    </xf>
    <xf numFmtId="9" fontId="4" fillId="2" borderId="5" xfId="0" applyNumberFormat="1" applyFont="1" applyFill="1" applyBorder="1" applyAlignment="1">
      <alignment horizontal="center" vertical="center"/>
    </xf>
    <xf numFmtId="4" fontId="30" fillId="2" borderId="1" xfId="2" applyNumberFormat="1" applyFont="1" applyFill="1" applyBorder="1" applyAlignment="1">
      <alignment horizontal="center" vertical="center"/>
    </xf>
    <xf numFmtId="167" fontId="4" fillId="2" borderId="2" xfId="1" applyNumberFormat="1" applyFont="1" applyFill="1" applyBorder="1" applyAlignment="1">
      <alignment horizontal="left" vertical="center"/>
    </xf>
    <xf numFmtId="167" fontId="4" fillId="2" borderId="5" xfId="1" applyNumberFormat="1" applyFont="1" applyFill="1" applyBorder="1" applyAlignment="1">
      <alignment horizontal="left" vertical="center"/>
    </xf>
    <xf numFmtId="4" fontId="4" fillId="2" borderId="2" xfId="0" applyNumberFormat="1" applyFont="1" applyFill="1" applyBorder="1" applyAlignment="1">
      <alignment horizontal="center" vertical="center"/>
    </xf>
    <xf numFmtId="4" fontId="4" fillId="2" borderId="5" xfId="0" applyNumberFormat="1" applyFont="1" applyFill="1" applyBorder="1"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wrapText="1"/>
    </xf>
    <xf numFmtId="0" fontId="0" fillId="2" borderId="18" xfId="0" applyFill="1" applyBorder="1" applyAlignment="1">
      <alignment horizontal="center" vertical="center" textRotation="90"/>
    </xf>
    <xf numFmtId="0" fontId="8" fillId="2" borderId="17"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4" xfId="0" applyFont="1" applyFill="1" applyBorder="1" applyAlignment="1">
      <alignment horizontal="center" vertical="center" wrapText="1"/>
    </xf>
    <xf numFmtId="167" fontId="0" fillId="2" borderId="17" xfId="1" applyNumberFormat="1" applyFont="1" applyFill="1" applyBorder="1" applyAlignment="1">
      <alignment horizontal="center" vertical="center" wrapText="1"/>
    </xf>
    <xf numFmtId="167" fontId="0" fillId="2" borderId="19" xfId="1" applyNumberFormat="1" applyFont="1" applyFill="1" applyBorder="1" applyAlignment="1">
      <alignment horizontal="center" vertical="center" wrapText="1"/>
    </xf>
    <xf numFmtId="167" fontId="0" fillId="2" borderId="4" xfId="1" applyNumberFormat="1" applyFont="1" applyFill="1" applyBorder="1" applyAlignment="1">
      <alignment horizontal="center" vertical="center" wrapText="1"/>
    </xf>
    <xf numFmtId="0" fontId="0" fillId="2" borderId="17" xfId="0" applyFill="1" applyBorder="1" applyAlignment="1">
      <alignment horizontal="center" vertical="center"/>
    </xf>
    <xf numFmtId="0" fontId="0" fillId="2" borderId="19" xfId="0" applyFill="1" applyBorder="1" applyAlignment="1">
      <alignment horizontal="center" vertical="center"/>
    </xf>
    <xf numFmtId="0" fontId="0" fillId="2" borderId="4" xfId="0" applyFill="1" applyBorder="1" applyAlignment="1">
      <alignment horizontal="center" vertical="center"/>
    </xf>
    <xf numFmtId="0" fontId="0" fillId="2" borderId="17"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4" xfId="0" applyFill="1" applyBorder="1" applyAlignment="1">
      <alignment horizontal="center" vertical="center" wrapText="1"/>
    </xf>
    <xf numFmtId="0" fontId="7" fillId="2" borderId="17"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4" xfId="0" applyFont="1" applyFill="1" applyBorder="1" applyAlignment="1">
      <alignment horizontal="center" vertical="center" wrapText="1"/>
    </xf>
    <xf numFmtId="3" fontId="4" fillId="2" borderId="2" xfId="0" applyNumberFormat="1" applyFont="1" applyFill="1" applyBorder="1" applyAlignment="1">
      <alignment horizontal="center" vertical="center"/>
    </xf>
    <xf numFmtId="3" fontId="4" fillId="2" borderId="5" xfId="0" applyNumberFormat="1" applyFont="1" applyFill="1" applyBorder="1" applyAlignment="1">
      <alignment horizontal="center" vertical="center"/>
    </xf>
    <xf numFmtId="9" fontId="0" fillId="2" borderId="17" xfId="0" applyNumberFormat="1" applyFill="1" applyBorder="1" applyAlignment="1">
      <alignment horizontal="center" vertical="center"/>
    </xf>
    <xf numFmtId="9" fontId="0" fillId="2" borderId="4" xfId="0" applyNumberFormat="1" applyFill="1" applyBorder="1" applyAlignment="1">
      <alignment horizontal="center" vertical="center"/>
    </xf>
    <xf numFmtId="167" fontId="4" fillId="2" borderId="2" xfId="1" applyNumberFormat="1" applyFont="1" applyFill="1" applyBorder="1" applyAlignment="1">
      <alignment horizontal="center" vertical="center"/>
    </xf>
    <xf numFmtId="167" fontId="4" fillId="2" borderId="5" xfId="1" applyNumberFormat="1" applyFont="1" applyFill="1" applyBorder="1" applyAlignment="1">
      <alignment horizontal="center" vertical="center"/>
    </xf>
    <xf numFmtId="0" fontId="19" fillId="2" borderId="17" xfId="0" applyFont="1" applyFill="1" applyBorder="1" applyAlignment="1">
      <alignment horizontal="center" vertical="center"/>
    </xf>
    <xf numFmtId="0" fontId="19" fillId="2" borderId="4" xfId="0" applyFont="1" applyFill="1" applyBorder="1" applyAlignment="1">
      <alignment horizontal="center" vertical="center"/>
    </xf>
    <xf numFmtId="0" fontId="0" fillId="2" borderId="17" xfId="4" applyNumberFormat="1" applyFont="1" applyFill="1" applyBorder="1" applyAlignment="1">
      <alignment horizontal="center" vertical="center"/>
    </xf>
    <xf numFmtId="0" fontId="0" fillId="2" borderId="4" xfId="4" applyNumberFormat="1" applyFont="1" applyFill="1" applyBorder="1" applyAlignment="1">
      <alignment horizontal="center" vertical="center"/>
    </xf>
    <xf numFmtId="9" fontId="0" fillId="2" borderId="17" xfId="2" applyFont="1" applyFill="1" applyBorder="1" applyAlignment="1">
      <alignment horizontal="center" vertical="center"/>
    </xf>
    <xf numFmtId="9" fontId="0" fillId="2" borderId="4" xfId="2" applyFont="1" applyFill="1" applyBorder="1" applyAlignment="1">
      <alignment horizontal="center" vertical="center"/>
    </xf>
    <xf numFmtId="0" fontId="8" fillId="2" borderId="17" xfId="0" applyFont="1" applyFill="1" applyBorder="1" applyAlignment="1">
      <alignment horizontal="justify" vertical="center" wrapText="1"/>
    </xf>
    <xf numFmtId="0" fontId="8" fillId="2" borderId="4" xfId="0" applyFont="1" applyFill="1" applyBorder="1" applyAlignment="1">
      <alignment horizontal="justify" vertical="center" wrapText="1"/>
    </xf>
    <xf numFmtId="0" fontId="0" fillId="2" borderId="1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7"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14" fillId="2" borderId="17"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17"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0"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19" xfId="0" applyFont="1" applyFill="1" applyBorder="1" applyAlignment="1">
      <alignment horizontal="center" vertical="center" wrapText="1"/>
    </xf>
    <xf numFmtId="9" fontId="0" fillId="11" borderId="17" xfId="2" applyFont="1" applyFill="1" applyBorder="1" applyAlignment="1">
      <alignment horizontal="center" vertical="center"/>
    </xf>
    <xf numFmtId="9" fontId="0" fillId="11" borderId="4" xfId="2" applyFont="1" applyFill="1" applyBorder="1" applyAlignment="1">
      <alignment horizontal="center" vertical="center"/>
    </xf>
    <xf numFmtId="9" fontId="0" fillId="2" borderId="17" xfId="0" applyNumberFormat="1" applyFont="1" applyFill="1" applyBorder="1" applyAlignment="1">
      <alignment horizontal="center" vertical="center"/>
    </xf>
    <xf numFmtId="9" fontId="0" fillId="2" borderId="4" xfId="0" applyNumberFormat="1" applyFont="1" applyFill="1" applyBorder="1" applyAlignment="1">
      <alignment horizontal="center" vertical="center"/>
    </xf>
    <xf numFmtId="9" fontId="0" fillId="2" borderId="19" xfId="0" applyNumberFormat="1" applyFont="1" applyFill="1" applyBorder="1" applyAlignment="1">
      <alignment horizontal="center" vertical="center"/>
    </xf>
    <xf numFmtId="0" fontId="0" fillId="2" borderId="1" xfId="0" applyFont="1" applyFill="1" applyBorder="1" applyAlignment="1"/>
    <xf numFmtId="167" fontId="14" fillId="2" borderId="17" xfId="1" applyNumberFormat="1" applyFont="1" applyFill="1" applyBorder="1" applyAlignment="1">
      <alignment horizontal="center" vertical="center" wrapText="1"/>
    </xf>
    <xf numFmtId="167" fontId="0" fillId="2" borderId="19" xfId="1" applyNumberFormat="1" applyFont="1" applyFill="1" applyBorder="1" applyAlignment="1"/>
    <xf numFmtId="167" fontId="0" fillId="2" borderId="4" xfId="1" applyNumberFormat="1" applyFont="1" applyFill="1" applyBorder="1" applyAlignment="1"/>
    <xf numFmtId="0" fontId="11" fillId="2" borderId="1"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4" fillId="2" borderId="1" xfId="1"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0" fontId="28" fillId="2" borderId="17"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17" fillId="2" borderId="17" xfId="0" applyFont="1" applyFill="1" applyBorder="1" applyAlignment="1">
      <alignment horizontal="center" vertical="center"/>
    </xf>
    <xf numFmtId="0" fontId="17" fillId="2" borderId="4"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 xfId="0" applyFont="1" applyFill="1" applyBorder="1" applyAlignment="1">
      <alignment horizontal="center" vertical="center" wrapText="1"/>
    </xf>
    <xf numFmtId="167" fontId="0" fillId="2" borderId="1" xfId="1" applyNumberFormat="1" applyFont="1" applyFill="1" applyBorder="1" applyAlignment="1">
      <alignment horizontal="center" vertical="center" wrapText="1"/>
    </xf>
    <xf numFmtId="2" fontId="4" fillId="2" borderId="2" xfId="0" applyNumberFormat="1" applyFont="1" applyFill="1" applyBorder="1" applyAlignment="1">
      <alignment horizontal="center" vertical="center"/>
    </xf>
    <xf numFmtId="2" fontId="4" fillId="2" borderId="5" xfId="0" applyNumberFormat="1" applyFont="1" applyFill="1" applyBorder="1" applyAlignment="1">
      <alignment horizontal="center" vertical="center"/>
    </xf>
    <xf numFmtId="0" fontId="12" fillId="2" borderId="17"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4" xfId="0" applyFont="1" applyFill="1" applyBorder="1" applyAlignment="1">
      <alignment horizontal="center" vertical="center"/>
    </xf>
    <xf numFmtId="0" fontId="5" fillId="2" borderId="17" xfId="1" applyNumberFormat="1" applyFont="1" applyFill="1" applyBorder="1" applyAlignment="1">
      <alignment horizontal="center" vertical="center"/>
    </xf>
    <xf numFmtId="0" fontId="5" fillId="2" borderId="19" xfId="1" applyNumberFormat="1" applyFont="1" applyFill="1" applyBorder="1" applyAlignment="1">
      <alignment horizontal="center" vertical="center"/>
    </xf>
    <xf numFmtId="0" fontId="5" fillId="2" borderId="4" xfId="1" applyNumberFormat="1" applyFont="1" applyFill="1" applyBorder="1" applyAlignment="1">
      <alignment horizontal="center" vertical="center"/>
    </xf>
    <xf numFmtId="0" fontId="20" fillId="2" borderId="19" xfId="0" applyFont="1" applyFill="1" applyBorder="1" applyAlignment="1">
      <alignment horizontal="center" vertical="center" wrapText="1"/>
    </xf>
    <xf numFmtId="167" fontId="14" fillId="2" borderId="19" xfId="1" applyNumberFormat="1" applyFont="1" applyFill="1" applyBorder="1" applyAlignment="1">
      <alignment horizontal="center" vertical="center" wrapText="1"/>
    </xf>
    <xf numFmtId="167" fontId="14" fillId="2" borderId="4" xfId="1"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167" fontId="14" fillId="2" borderId="1" xfId="1"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32" fillId="2" borderId="3" xfId="0" applyFont="1" applyFill="1" applyBorder="1" applyAlignment="1">
      <alignment horizontal="center" vertical="center" wrapText="1"/>
    </xf>
    <xf numFmtId="3" fontId="31" fillId="2" borderId="1" xfId="0" applyNumberFormat="1" applyFont="1" applyFill="1" applyBorder="1" applyAlignment="1">
      <alignment horizontal="center" vertical="center"/>
    </xf>
    <xf numFmtId="0" fontId="32" fillId="2" borderId="1"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32" fillId="2" borderId="12" xfId="0" applyFont="1" applyFill="1" applyBorder="1" applyAlignment="1">
      <alignment horizontal="center" vertical="center"/>
    </xf>
    <xf numFmtId="0" fontId="34" fillId="2" borderId="1" xfId="0" applyFont="1" applyFill="1" applyBorder="1" applyAlignment="1">
      <alignment horizontal="center" vertical="center" wrapText="1"/>
    </xf>
    <xf numFmtId="3" fontId="32" fillId="2" borderId="1" xfId="0" applyNumberFormat="1" applyFont="1" applyFill="1" applyBorder="1" applyAlignment="1">
      <alignment horizontal="center" vertical="center"/>
    </xf>
    <xf numFmtId="0" fontId="32" fillId="2" borderId="12" xfId="0" applyFont="1" applyFill="1" applyBorder="1" applyAlignment="1">
      <alignment horizontal="center" vertical="center" wrapText="1"/>
    </xf>
    <xf numFmtId="0" fontId="32" fillId="2" borderId="1" xfId="0" applyFont="1" applyFill="1" applyBorder="1" applyAlignment="1">
      <alignment horizontal="center" vertical="top" wrapText="1"/>
    </xf>
    <xf numFmtId="3" fontId="31" fillId="2" borderId="1" xfId="0" applyNumberFormat="1" applyFont="1" applyFill="1" applyBorder="1" applyAlignment="1">
      <alignment horizontal="center" vertical="center" wrapText="1"/>
    </xf>
    <xf numFmtId="0" fontId="34" fillId="2" borderId="1" xfId="0" applyFont="1" applyFill="1" applyBorder="1" applyAlignment="1">
      <alignment horizontal="center" vertical="top" wrapText="1"/>
    </xf>
    <xf numFmtId="0" fontId="11" fillId="0" borderId="25" xfId="0" applyFont="1" applyBorder="1" applyAlignment="1">
      <alignment horizontal="left" vertical="top" wrapText="1"/>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24" fillId="0" borderId="27" xfId="0" applyFont="1" applyBorder="1" applyAlignment="1">
      <alignment horizontal="center" vertical="center" wrapText="1"/>
    </xf>
    <xf numFmtId="0" fontId="24" fillId="0" borderId="28" xfId="0" applyFont="1" applyBorder="1" applyAlignment="1">
      <alignment horizontal="center" vertical="center"/>
    </xf>
    <xf numFmtId="0" fontId="24" fillId="0" borderId="5" xfId="0" applyFont="1" applyBorder="1" applyAlignment="1">
      <alignment horizontal="center" vertical="center" wrapText="1"/>
    </xf>
    <xf numFmtId="0" fontId="24" fillId="0" borderId="1" xfId="0" applyFont="1" applyBorder="1" applyAlignment="1">
      <alignment horizontal="center" vertical="center" wrapText="1"/>
    </xf>
    <xf numFmtId="3" fontId="24" fillId="2" borderId="1" xfId="0" applyNumberFormat="1" applyFont="1" applyFill="1" applyBorder="1" applyAlignment="1">
      <alignment horizontal="center"/>
    </xf>
    <xf numFmtId="0" fontId="24" fillId="2" borderId="1" xfId="0" applyFont="1" applyFill="1" applyBorder="1" applyAlignment="1">
      <alignment horizontal="center"/>
    </xf>
    <xf numFmtId="9" fontId="11" fillId="2" borderId="1" xfId="0" applyNumberFormat="1" applyFont="1" applyFill="1" applyBorder="1" applyAlignment="1">
      <alignment horizontal="center"/>
    </xf>
    <xf numFmtId="0" fontId="11" fillId="2" borderId="1" xfId="0" applyFont="1" applyFill="1" applyBorder="1" applyAlignment="1">
      <alignment horizontal="center"/>
    </xf>
  </cellXfs>
  <cellStyles count="6">
    <cellStyle name="Millares" xfId="4" builtinId="3"/>
    <cellStyle name="Moneda" xfId="1" builtinId="4"/>
    <cellStyle name="Moneda 2" xfId="3" xr:uid="{00000000-0005-0000-0000-000001000000}"/>
    <cellStyle name="Normal" xfId="0" builtinId="0"/>
    <cellStyle name="Normal 2" xfId="5" xr:uid="{E3FDDFBF-5098-4865-9332-4EAE034CDA7E}"/>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1050924</xdr:colOff>
      <xdr:row>0</xdr:row>
      <xdr:rowOff>31750</xdr:rowOff>
    </xdr:from>
    <xdr:to>
      <xdr:col>3</xdr:col>
      <xdr:colOff>1143000</xdr:colOff>
      <xdr:row>1</xdr:row>
      <xdr:rowOff>355740</xdr:rowOff>
    </xdr:to>
    <xdr:pic>
      <xdr:nvPicPr>
        <xdr:cNvPr id="2" name="Imagen 1">
          <a:extLst>
            <a:ext uri="{FF2B5EF4-FFF2-40B4-BE49-F238E27FC236}">
              <a16:creationId xmlns:a16="http://schemas.microsoft.com/office/drawing/2014/main" id="{54201041-E6EF-498E-81E4-6512F463EFF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84499" y="31750"/>
          <a:ext cx="2540001" cy="117171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1050924</xdr:colOff>
      <xdr:row>0</xdr:row>
      <xdr:rowOff>31750</xdr:rowOff>
    </xdr:from>
    <xdr:to>
      <xdr:col>3</xdr:col>
      <xdr:colOff>1143000</xdr:colOff>
      <xdr:row>1</xdr:row>
      <xdr:rowOff>355740</xdr:rowOff>
    </xdr:to>
    <xdr:pic>
      <xdr:nvPicPr>
        <xdr:cNvPr id="2" name="Imagen 1">
          <a:extLst>
            <a:ext uri="{FF2B5EF4-FFF2-40B4-BE49-F238E27FC236}">
              <a16:creationId xmlns:a16="http://schemas.microsoft.com/office/drawing/2014/main" id="{CB8FC16E-1570-4527-814E-23C71FF5F84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84499" y="31750"/>
          <a:ext cx="2540001" cy="117171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1050924</xdr:colOff>
      <xdr:row>0</xdr:row>
      <xdr:rowOff>31750</xdr:rowOff>
    </xdr:from>
    <xdr:to>
      <xdr:col>3</xdr:col>
      <xdr:colOff>1143000</xdr:colOff>
      <xdr:row>1</xdr:row>
      <xdr:rowOff>355740</xdr:rowOff>
    </xdr:to>
    <xdr:pic>
      <xdr:nvPicPr>
        <xdr:cNvPr id="2" name="Imagen 1">
          <a:extLst>
            <a:ext uri="{FF2B5EF4-FFF2-40B4-BE49-F238E27FC236}">
              <a16:creationId xmlns:a16="http://schemas.microsoft.com/office/drawing/2014/main" id="{75ED1C6F-AF4A-4A00-8C14-C2347C7A89C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84499" y="31750"/>
          <a:ext cx="2540001" cy="117171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1050924</xdr:colOff>
      <xdr:row>0</xdr:row>
      <xdr:rowOff>31750</xdr:rowOff>
    </xdr:from>
    <xdr:to>
      <xdr:col>3</xdr:col>
      <xdr:colOff>1143000</xdr:colOff>
      <xdr:row>1</xdr:row>
      <xdr:rowOff>355740</xdr:rowOff>
    </xdr:to>
    <xdr:pic>
      <xdr:nvPicPr>
        <xdr:cNvPr id="2" name="Imagen 1">
          <a:extLst>
            <a:ext uri="{FF2B5EF4-FFF2-40B4-BE49-F238E27FC236}">
              <a16:creationId xmlns:a16="http://schemas.microsoft.com/office/drawing/2014/main" id="{301FD17D-2A61-41CF-A083-19662FA433B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84499" y="31750"/>
          <a:ext cx="2540001" cy="117171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1050924</xdr:colOff>
      <xdr:row>0</xdr:row>
      <xdr:rowOff>31750</xdr:rowOff>
    </xdr:from>
    <xdr:to>
      <xdr:col>3</xdr:col>
      <xdr:colOff>1143000</xdr:colOff>
      <xdr:row>1</xdr:row>
      <xdr:rowOff>355740</xdr:rowOff>
    </xdr:to>
    <xdr:pic>
      <xdr:nvPicPr>
        <xdr:cNvPr id="2" name="Imagen 1">
          <a:extLst>
            <a:ext uri="{FF2B5EF4-FFF2-40B4-BE49-F238E27FC236}">
              <a16:creationId xmlns:a16="http://schemas.microsoft.com/office/drawing/2014/main" id="{D06A25BE-06A5-4F0C-A887-B624BC28E5B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84499" y="31750"/>
          <a:ext cx="2540001" cy="117171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1050924</xdr:colOff>
      <xdr:row>0</xdr:row>
      <xdr:rowOff>31750</xdr:rowOff>
    </xdr:from>
    <xdr:to>
      <xdr:col>3</xdr:col>
      <xdr:colOff>1143000</xdr:colOff>
      <xdr:row>1</xdr:row>
      <xdr:rowOff>355740</xdr:rowOff>
    </xdr:to>
    <xdr:pic>
      <xdr:nvPicPr>
        <xdr:cNvPr id="2" name="Imagen 1">
          <a:extLst>
            <a:ext uri="{FF2B5EF4-FFF2-40B4-BE49-F238E27FC236}">
              <a16:creationId xmlns:a16="http://schemas.microsoft.com/office/drawing/2014/main" id="{BD0D8D98-8840-4B64-90A7-56E91E3DB47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84499" y="31750"/>
          <a:ext cx="2540001" cy="117171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1050924</xdr:colOff>
      <xdr:row>0</xdr:row>
      <xdr:rowOff>31750</xdr:rowOff>
    </xdr:from>
    <xdr:to>
      <xdr:col>3</xdr:col>
      <xdr:colOff>1143000</xdr:colOff>
      <xdr:row>1</xdr:row>
      <xdr:rowOff>355740</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87674" y="31750"/>
          <a:ext cx="2536826" cy="100661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19050</xdr:rowOff>
    </xdr:from>
    <xdr:to>
      <xdr:col>1</xdr:col>
      <xdr:colOff>495299</xdr:colOff>
      <xdr:row>1</xdr:row>
      <xdr:rowOff>445087</xdr:rowOff>
    </xdr:to>
    <xdr:pic>
      <xdr:nvPicPr>
        <xdr:cNvPr id="2" name="Imagen 1">
          <a:extLst>
            <a:ext uri="{FF2B5EF4-FFF2-40B4-BE49-F238E27FC236}">
              <a16:creationId xmlns:a16="http://schemas.microsoft.com/office/drawing/2014/main" id="{8C27BC66-F1AE-4C3C-B041-A30C4986151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0" y="19050"/>
          <a:ext cx="495299" cy="511762"/>
        </a:xfrm>
        <a:prstGeom prst="rect">
          <a:avLst/>
        </a:prstGeom>
        <a:noFill/>
      </xdr:spPr>
    </xdr:pic>
    <xdr:clientData/>
  </xdr:twoCellAnchor>
  <xdr:twoCellAnchor>
    <xdr:from>
      <xdr:col>0</xdr:col>
      <xdr:colOff>756780</xdr:colOff>
      <xdr:row>0</xdr:row>
      <xdr:rowOff>19050</xdr:rowOff>
    </xdr:from>
    <xdr:to>
      <xdr:col>2</xdr:col>
      <xdr:colOff>574109</xdr:colOff>
      <xdr:row>1</xdr:row>
      <xdr:rowOff>861165</xdr:rowOff>
    </xdr:to>
    <xdr:pic>
      <xdr:nvPicPr>
        <xdr:cNvPr id="3" name="Imagen 2">
          <a:extLst>
            <a:ext uri="{FF2B5EF4-FFF2-40B4-BE49-F238E27FC236}">
              <a16:creationId xmlns:a16="http://schemas.microsoft.com/office/drawing/2014/main" id="{E2E184B6-B3CD-4DC1-BAB5-BCD4C860FB0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56780" y="19050"/>
          <a:ext cx="2113767" cy="11030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76200</xdr:colOff>
      <xdr:row>1</xdr:row>
      <xdr:rowOff>209550</xdr:rowOff>
    </xdr:from>
    <xdr:to>
      <xdr:col>0</xdr:col>
      <xdr:colOff>2711590</xdr:colOff>
      <xdr:row>1</xdr:row>
      <xdr:rowOff>828674</xdr:rowOff>
    </xdr:to>
    <xdr:pic>
      <xdr:nvPicPr>
        <xdr:cNvPr id="2" name="Imagen 1">
          <a:extLst>
            <a:ext uri="{FF2B5EF4-FFF2-40B4-BE49-F238E27FC236}">
              <a16:creationId xmlns:a16="http://schemas.microsoft.com/office/drawing/2014/main" id="{F4A7EAC6-C846-4D9A-A026-DDC391A29FC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409575"/>
          <a:ext cx="2635390" cy="6191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62FFF-D2B6-4C23-89F4-0C8E9183A2C5}">
  <dimension ref="A1:U85"/>
  <sheetViews>
    <sheetView topLeftCell="H41" zoomScale="60" zoomScaleNormal="60" workbookViewId="0">
      <selection activeCell="J54" sqref="J54"/>
    </sheetView>
  </sheetViews>
  <sheetFormatPr baseColWidth="10" defaultRowHeight="15" x14ac:dyDescent="0.25"/>
  <cols>
    <col min="1" max="1" width="11.42578125" style="9"/>
    <col min="2" max="2" width="17.5703125" style="9" customWidth="1"/>
    <col min="3" max="3" width="58.140625" style="9" customWidth="1"/>
    <col min="4" max="4" width="20.28515625" style="9" customWidth="1"/>
    <col min="5" max="5" width="20.140625" style="9" customWidth="1"/>
    <col min="6" max="6" width="46.85546875" style="9" customWidth="1"/>
    <col min="7" max="7" width="44.140625" style="9" customWidth="1"/>
    <col min="8" max="8" width="65.140625" style="45" customWidth="1"/>
    <col min="9" max="9" width="45.85546875" style="9" customWidth="1"/>
    <col min="10" max="10" width="27.5703125" style="9" customWidth="1"/>
    <col min="11" max="11" width="22.85546875" style="9" customWidth="1"/>
    <col min="12" max="12" width="20.140625" style="9" customWidth="1"/>
    <col min="13" max="13" width="21.42578125" style="9" customWidth="1"/>
    <col min="14" max="14" width="16.28515625" style="9" customWidth="1"/>
    <col min="15" max="15" width="22.5703125" style="9" customWidth="1"/>
    <col min="16" max="16" width="24.5703125" style="9" customWidth="1"/>
    <col min="17" max="17" width="16" style="9" customWidth="1"/>
    <col min="18" max="18" width="17.85546875" style="9" customWidth="1"/>
    <col min="19" max="19" width="15.42578125" style="9" customWidth="1"/>
    <col min="20" max="20" width="15.42578125" style="128" customWidth="1"/>
    <col min="21" max="21" width="48.85546875" style="9" customWidth="1"/>
    <col min="22" max="16384" width="11.42578125" style="9"/>
  </cols>
  <sheetData>
    <row r="1" spans="1:21" ht="66.75" customHeight="1" x14ac:dyDescent="0.25">
      <c r="A1" s="228"/>
      <c r="B1" s="229"/>
      <c r="C1" s="229"/>
      <c r="D1" s="229"/>
      <c r="E1" s="229"/>
      <c r="F1" s="230"/>
      <c r="G1" s="234" t="s">
        <v>24</v>
      </c>
      <c r="H1" s="234"/>
      <c r="I1" s="234"/>
      <c r="J1" s="234"/>
      <c r="K1" s="234"/>
      <c r="L1" s="234"/>
      <c r="M1" s="234"/>
      <c r="N1" s="234"/>
      <c r="O1" s="234"/>
      <c r="P1" s="234"/>
      <c r="Q1" s="234"/>
      <c r="R1" s="234"/>
      <c r="S1" s="234"/>
      <c r="T1" s="234"/>
      <c r="U1" s="234"/>
    </row>
    <row r="2" spans="1:21" ht="37.5" customHeight="1" x14ac:dyDescent="0.25">
      <c r="A2" s="231"/>
      <c r="B2" s="232"/>
      <c r="C2" s="232"/>
      <c r="D2" s="232"/>
      <c r="E2" s="232"/>
      <c r="F2" s="233"/>
      <c r="G2" s="235" t="s">
        <v>31</v>
      </c>
      <c r="H2" s="236"/>
      <c r="I2" s="236"/>
      <c r="J2" s="236"/>
      <c r="K2" s="237"/>
      <c r="L2" s="235" t="s">
        <v>32</v>
      </c>
      <c r="M2" s="236"/>
      <c r="N2" s="236"/>
      <c r="O2" s="236"/>
      <c r="P2" s="236"/>
      <c r="Q2" s="236" t="s">
        <v>33</v>
      </c>
      <c r="R2" s="236"/>
      <c r="S2" s="236"/>
      <c r="T2" s="236"/>
      <c r="U2" s="236"/>
    </row>
    <row r="3" spans="1:21" ht="15.75" customHeight="1" x14ac:dyDescent="0.25">
      <c r="A3" s="238" t="s">
        <v>34</v>
      </c>
      <c r="B3" s="238"/>
      <c r="C3" s="238"/>
      <c r="D3" s="238"/>
      <c r="E3" s="238"/>
      <c r="F3" s="238"/>
      <c r="G3" s="238"/>
      <c r="H3" s="238"/>
      <c r="I3" s="238"/>
      <c r="J3" s="238"/>
      <c r="K3" s="238"/>
      <c r="L3" s="238"/>
      <c r="M3" s="238"/>
      <c r="N3" s="238"/>
      <c r="O3" s="238"/>
      <c r="P3" s="238"/>
      <c r="Q3" s="238"/>
      <c r="R3" s="238"/>
      <c r="S3" s="238"/>
      <c r="T3" s="238"/>
      <c r="U3" s="238"/>
    </row>
    <row r="4" spans="1:21" ht="15.75" customHeight="1" x14ac:dyDescent="0.25">
      <c r="A4" s="238"/>
      <c r="B4" s="238"/>
      <c r="C4" s="238"/>
      <c r="D4" s="238"/>
      <c r="E4" s="238"/>
      <c r="F4" s="238"/>
      <c r="G4" s="238"/>
      <c r="H4" s="238"/>
      <c r="I4" s="238"/>
      <c r="J4" s="238"/>
      <c r="K4" s="238"/>
      <c r="L4" s="238"/>
      <c r="M4" s="238"/>
      <c r="N4" s="238"/>
      <c r="O4" s="238"/>
      <c r="P4" s="238"/>
      <c r="Q4" s="238"/>
      <c r="R4" s="238"/>
      <c r="S4" s="238"/>
      <c r="T4" s="238"/>
      <c r="U4" s="238"/>
    </row>
    <row r="5" spans="1:21" ht="15.75" customHeight="1" x14ac:dyDescent="0.25">
      <c r="A5" s="238"/>
      <c r="B5" s="238"/>
      <c r="C5" s="238"/>
      <c r="D5" s="238"/>
      <c r="E5" s="238"/>
      <c r="F5" s="238"/>
      <c r="G5" s="238"/>
      <c r="H5" s="238"/>
      <c r="I5" s="238"/>
      <c r="J5" s="238"/>
      <c r="K5" s="238"/>
      <c r="L5" s="238"/>
      <c r="M5" s="238"/>
      <c r="N5" s="238"/>
      <c r="O5" s="238"/>
      <c r="P5" s="238"/>
      <c r="Q5" s="238"/>
      <c r="R5" s="238"/>
      <c r="S5" s="238"/>
      <c r="T5" s="238"/>
      <c r="U5" s="238"/>
    </row>
    <row r="6" spans="1:21" ht="25.5" customHeight="1" x14ac:dyDescent="0.25">
      <c r="A6" s="227" t="s">
        <v>17</v>
      </c>
      <c r="B6" s="227"/>
      <c r="C6" s="227"/>
      <c r="D6" s="227"/>
      <c r="E6" s="227"/>
      <c r="F6" s="227"/>
      <c r="G6" s="227"/>
      <c r="H6" s="227"/>
      <c r="I6" s="227"/>
      <c r="J6" s="227"/>
      <c r="K6" s="227"/>
      <c r="L6" s="227"/>
      <c r="M6" s="227"/>
      <c r="N6" s="227"/>
      <c r="O6" s="227"/>
      <c r="P6" s="227"/>
      <c r="Q6" s="227" t="s">
        <v>18</v>
      </c>
      <c r="R6" s="227"/>
      <c r="S6" s="227"/>
      <c r="T6" s="227"/>
      <c r="U6" s="227"/>
    </row>
    <row r="7" spans="1:21" ht="113.25" customHeight="1" x14ac:dyDescent="0.25">
      <c r="A7" s="10" t="s">
        <v>0</v>
      </c>
      <c r="B7" s="10" t="s">
        <v>1</v>
      </c>
      <c r="C7" s="10" t="s">
        <v>30</v>
      </c>
      <c r="D7" s="10" t="s">
        <v>2</v>
      </c>
      <c r="E7" s="10" t="s">
        <v>123</v>
      </c>
      <c r="F7" s="10" t="s">
        <v>122</v>
      </c>
      <c r="G7" s="10" t="s">
        <v>3</v>
      </c>
      <c r="H7" s="41" t="s">
        <v>5</v>
      </c>
      <c r="I7" s="10" t="s">
        <v>4</v>
      </c>
      <c r="J7" s="10" t="s">
        <v>29</v>
      </c>
      <c r="K7" s="2" t="s">
        <v>8</v>
      </c>
      <c r="L7" s="10" t="s">
        <v>7</v>
      </c>
      <c r="M7" s="10" t="s">
        <v>10</v>
      </c>
      <c r="N7" s="10" t="s">
        <v>9</v>
      </c>
      <c r="O7" s="1" t="s">
        <v>6</v>
      </c>
      <c r="P7" s="1" t="s">
        <v>11</v>
      </c>
      <c r="Q7" s="3" t="s">
        <v>13</v>
      </c>
      <c r="R7" s="3" t="s">
        <v>12</v>
      </c>
      <c r="S7" s="3" t="s">
        <v>14</v>
      </c>
      <c r="T7" s="3" t="s">
        <v>15</v>
      </c>
      <c r="U7" s="10" t="s">
        <v>16</v>
      </c>
    </row>
    <row r="8" spans="1:21" s="31" customFormat="1" ht="198" customHeight="1" x14ac:dyDescent="0.25">
      <c r="A8" s="117">
        <v>1</v>
      </c>
      <c r="B8" s="110">
        <v>2021002130</v>
      </c>
      <c r="C8" s="129" t="s">
        <v>35</v>
      </c>
      <c r="D8" s="110">
        <v>200354</v>
      </c>
      <c r="E8" s="110" t="s">
        <v>36</v>
      </c>
      <c r="F8" s="110" t="s">
        <v>37</v>
      </c>
      <c r="G8" s="110" t="s">
        <v>38</v>
      </c>
      <c r="H8" s="111" t="s">
        <v>39</v>
      </c>
      <c r="I8" s="130" t="s">
        <v>40</v>
      </c>
      <c r="J8" s="133">
        <v>263522600</v>
      </c>
      <c r="K8" s="133">
        <v>263522600</v>
      </c>
      <c r="L8" s="20">
        <v>6</v>
      </c>
      <c r="M8" s="109">
        <v>6</v>
      </c>
      <c r="N8" s="109">
        <v>6</v>
      </c>
      <c r="O8" s="109" t="s">
        <v>41</v>
      </c>
      <c r="P8" s="109" t="s">
        <v>42</v>
      </c>
      <c r="Q8" s="112">
        <v>6</v>
      </c>
      <c r="R8" s="113"/>
      <c r="S8" s="15"/>
      <c r="T8" s="220">
        <f>Q8/L8</f>
        <v>1</v>
      </c>
      <c r="U8" s="114">
        <f t="shared" ref="U8:U13" si="0">S8/N8</f>
        <v>0</v>
      </c>
    </row>
    <row r="9" spans="1:21" s="31" customFormat="1" ht="74.25" customHeight="1" x14ac:dyDescent="0.25">
      <c r="A9" s="242">
        <v>2</v>
      </c>
      <c r="B9" s="243">
        <v>2021002129</v>
      </c>
      <c r="C9" s="239" t="s">
        <v>43</v>
      </c>
      <c r="D9" s="239">
        <v>200356</v>
      </c>
      <c r="E9" s="239" t="s">
        <v>36</v>
      </c>
      <c r="F9" s="239" t="s">
        <v>44</v>
      </c>
      <c r="G9" s="239" t="s">
        <v>45</v>
      </c>
      <c r="H9" s="240" t="s">
        <v>46</v>
      </c>
      <c r="I9" s="109" t="s">
        <v>47</v>
      </c>
      <c r="J9" s="241">
        <v>341219592</v>
      </c>
      <c r="K9" s="241">
        <v>341219592</v>
      </c>
      <c r="L9" s="112">
        <v>7</v>
      </c>
      <c r="M9" s="112">
        <v>7</v>
      </c>
      <c r="N9" s="112">
        <v>7</v>
      </c>
      <c r="O9" s="16" t="s">
        <v>48</v>
      </c>
      <c r="P9" s="110" t="s">
        <v>42</v>
      </c>
      <c r="Q9" s="112">
        <v>7</v>
      </c>
      <c r="R9" s="17"/>
      <c r="S9" s="17"/>
      <c r="T9" s="220">
        <f>Q9/L9</f>
        <v>1</v>
      </c>
      <c r="U9" s="114">
        <f t="shared" si="0"/>
        <v>0</v>
      </c>
    </row>
    <row r="10" spans="1:21" s="31" customFormat="1" ht="74.25" customHeight="1" x14ac:dyDescent="0.25">
      <c r="A10" s="242"/>
      <c r="B10" s="243"/>
      <c r="C10" s="239"/>
      <c r="D10" s="239"/>
      <c r="E10" s="239"/>
      <c r="F10" s="239"/>
      <c r="G10" s="239"/>
      <c r="H10" s="240"/>
      <c r="I10" s="109" t="s">
        <v>49</v>
      </c>
      <c r="J10" s="241"/>
      <c r="K10" s="241"/>
      <c r="L10" s="112">
        <v>3</v>
      </c>
      <c r="M10" s="112">
        <v>3</v>
      </c>
      <c r="N10" s="112">
        <v>3</v>
      </c>
      <c r="O10" s="16" t="s">
        <v>48</v>
      </c>
      <c r="P10" s="110" t="s">
        <v>42</v>
      </c>
      <c r="Q10" s="112">
        <v>3</v>
      </c>
      <c r="R10" s="113"/>
      <c r="S10" s="113"/>
      <c r="T10" s="220">
        <f t="shared" ref="T10:T12" si="1">Q10/L10</f>
        <v>1</v>
      </c>
      <c r="U10" s="114">
        <f t="shared" si="0"/>
        <v>0</v>
      </c>
    </row>
    <row r="11" spans="1:21" s="31" customFormat="1" ht="217.5" customHeight="1" x14ac:dyDescent="0.25">
      <c r="A11" s="242"/>
      <c r="B11" s="243"/>
      <c r="C11" s="239"/>
      <c r="D11" s="239"/>
      <c r="E11" s="239"/>
      <c r="F11" s="239"/>
      <c r="G11" s="239"/>
      <c r="H11" s="240"/>
      <c r="I11" s="109" t="s">
        <v>50</v>
      </c>
      <c r="J11" s="241"/>
      <c r="K11" s="241"/>
      <c r="L11" s="112">
        <v>3</v>
      </c>
      <c r="M11" s="112">
        <v>3</v>
      </c>
      <c r="N11" s="112">
        <v>3</v>
      </c>
      <c r="O11" s="16" t="s">
        <v>48</v>
      </c>
      <c r="P11" s="110" t="s">
        <v>42</v>
      </c>
      <c r="Q11" s="112">
        <v>4</v>
      </c>
      <c r="R11" s="113"/>
      <c r="S11" s="113"/>
      <c r="T11" s="220">
        <v>1</v>
      </c>
      <c r="U11" s="114">
        <f t="shared" si="0"/>
        <v>0</v>
      </c>
    </row>
    <row r="12" spans="1:21" s="31" customFormat="1" ht="74.25" customHeight="1" x14ac:dyDescent="0.25">
      <c r="A12" s="242">
        <v>3</v>
      </c>
      <c r="B12" s="243">
        <v>2021002130</v>
      </c>
      <c r="C12" s="243" t="s">
        <v>35</v>
      </c>
      <c r="D12" s="239">
        <v>200354</v>
      </c>
      <c r="E12" s="239" t="s">
        <v>36</v>
      </c>
      <c r="F12" s="239" t="s">
        <v>44</v>
      </c>
      <c r="G12" s="239" t="s">
        <v>51</v>
      </c>
      <c r="H12" s="244" t="s">
        <v>52</v>
      </c>
      <c r="I12" s="110" t="s">
        <v>53</v>
      </c>
      <c r="J12" s="245">
        <v>234560411</v>
      </c>
      <c r="K12" s="245">
        <v>234560411</v>
      </c>
      <c r="L12" s="112">
        <v>4</v>
      </c>
      <c r="M12" s="112">
        <v>4</v>
      </c>
      <c r="N12" s="112">
        <v>4</v>
      </c>
      <c r="O12" s="113" t="s">
        <v>54</v>
      </c>
      <c r="P12" s="110" t="s">
        <v>55</v>
      </c>
      <c r="Q12" s="132">
        <v>4</v>
      </c>
      <c r="R12" s="113"/>
      <c r="S12" s="113"/>
      <c r="T12" s="220">
        <f t="shared" si="1"/>
        <v>1</v>
      </c>
      <c r="U12" s="131">
        <f t="shared" si="0"/>
        <v>0</v>
      </c>
    </row>
    <row r="13" spans="1:21" s="31" customFormat="1" ht="74.25" customHeight="1" x14ac:dyDescent="0.25">
      <c r="A13" s="242"/>
      <c r="B13" s="243"/>
      <c r="C13" s="243"/>
      <c r="D13" s="239"/>
      <c r="E13" s="239"/>
      <c r="F13" s="239"/>
      <c r="G13" s="239"/>
      <c r="H13" s="244"/>
      <c r="I13" s="243" t="s">
        <v>56</v>
      </c>
      <c r="J13" s="245"/>
      <c r="K13" s="245"/>
      <c r="L13" s="246">
        <v>6</v>
      </c>
      <c r="M13" s="246">
        <v>2</v>
      </c>
      <c r="N13" s="246">
        <v>8</v>
      </c>
      <c r="O13" s="247" t="s">
        <v>54</v>
      </c>
      <c r="P13" s="239" t="s">
        <v>55</v>
      </c>
      <c r="Q13" s="253">
        <v>8</v>
      </c>
      <c r="R13" s="247"/>
      <c r="S13" s="247"/>
      <c r="T13" s="249">
        <v>1</v>
      </c>
      <c r="U13" s="250">
        <f t="shared" si="0"/>
        <v>0</v>
      </c>
    </row>
    <row r="14" spans="1:21" s="31" customFormat="1" ht="74.25" customHeight="1" x14ac:dyDescent="0.25">
      <c r="A14" s="242"/>
      <c r="B14" s="243"/>
      <c r="C14" s="243"/>
      <c r="D14" s="239"/>
      <c r="E14" s="239"/>
      <c r="F14" s="239"/>
      <c r="G14" s="239"/>
      <c r="H14" s="244"/>
      <c r="I14" s="243"/>
      <c r="J14" s="245"/>
      <c r="K14" s="245"/>
      <c r="L14" s="246"/>
      <c r="M14" s="246"/>
      <c r="N14" s="246"/>
      <c r="O14" s="247"/>
      <c r="P14" s="239"/>
      <c r="Q14" s="253"/>
      <c r="R14" s="247"/>
      <c r="S14" s="247"/>
      <c r="T14" s="249"/>
      <c r="U14" s="251"/>
    </row>
    <row r="15" spans="1:21" s="31" customFormat="1" ht="74.25" customHeight="1" x14ac:dyDescent="0.25">
      <c r="A15" s="242"/>
      <c r="B15" s="243"/>
      <c r="C15" s="243"/>
      <c r="D15" s="239"/>
      <c r="E15" s="239"/>
      <c r="F15" s="239"/>
      <c r="G15" s="239"/>
      <c r="H15" s="244"/>
      <c r="I15" s="109" t="s">
        <v>57</v>
      </c>
      <c r="J15" s="245"/>
      <c r="K15" s="245"/>
      <c r="L15" s="112">
        <v>1</v>
      </c>
      <c r="M15" s="112">
        <v>1</v>
      </c>
      <c r="N15" s="112">
        <v>1</v>
      </c>
      <c r="O15" s="113" t="s">
        <v>54</v>
      </c>
      <c r="P15" s="110" t="s">
        <v>55</v>
      </c>
      <c r="Q15" s="132">
        <v>1</v>
      </c>
      <c r="R15" s="113"/>
      <c r="S15" s="113"/>
      <c r="T15" s="220">
        <f>Q15/L15</f>
        <v>1</v>
      </c>
      <c r="U15" s="251"/>
    </row>
    <row r="16" spans="1:21" s="31" customFormat="1" ht="91.5" customHeight="1" x14ac:dyDescent="0.25">
      <c r="A16" s="242"/>
      <c r="B16" s="243"/>
      <c r="C16" s="243"/>
      <c r="D16" s="239"/>
      <c r="E16" s="239"/>
      <c r="F16" s="239"/>
      <c r="G16" s="239"/>
      <c r="H16" s="244"/>
      <c r="I16" s="110" t="s">
        <v>58</v>
      </c>
      <c r="J16" s="245"/>
      <c r="K16" s="245"/>
      <c r="L16" s="112">
        <v>2</v>
      </c>
      <c r="M16" s="112">
        <v>1</v>
      </c>
      <c r="N16" s="112">
        <v>3</v>
      </c>
      <c r="O16" s="113" t="s">
        <v>54</v>
      </c>
      <c r="P16" s="110" t="s">
        <v>55</v>
      </c>
      <c r="Q16" s="132">
        <v>2</v>
      </c>
      <c r="R16" s="113"/>
      <c r="S16" s="113"/>
      <c r="T16" s="220">
        <f>Q16/L16</f>
        <v>1</v>
      </c>
      <c r="U16" s="251"/>
    </row>
    <row r="17" spans="1:21" s="31" customFormat="1" ht="54.75" customHeight="1" x14ac:dyDescent="0.25">
      <c r="A17" s="242"/>
      <c r="B17" s="243"/>
      <c r="C17" s="243"/>
      <c r="D17" s="239"/>
      <c r="E17" s="239"/>
      <c r="F17" s="239"/>
      <c r="G17" s="239"/>
      <c r="H17" s="244"/>
      <c r="I17" s="109" t="s">
        <v>59</v>
      </c>
      <c r="J17" s="245"/>
      <c r="K17" s="245"/>
      <c r="L17" s="112">
        <v>1</v>
      </c>
      <c r="M17" s="112">
        <v>1</v>
      </c>
      <c r="N17" s="112">
        <v>2</v>
      </c>
      <c r="O17" s="113" t="s">
        <v>54</v>
      </c>
      <c r="P17" s="110" t="s">
        <v>55</v>
      </c>
      <c r="Q17" s="132">
        <v>1</v>
      </c>
      <c r="R17" s="113"/>
      <c r="S17" s="113"/>
      <c r="T17" s="220">
        <f>Q17/L17</f>
        <v>1</v>
      </c>
      <c r="U17" s="252"/>
    </row>
    <row r="18" spans="1:21" s="31" customFormat="1" ht="173.25" customHeight="1" x14ac:dyDescent="0.25">
      <c r="A18" s="115">
        <v>4</v>
      </c>
      <c r="B18" s="112">
        <v>2021002129</v>
      </c>
      <c r="C18" s="110" t="s">
        <v>43</v>
      </c>
      <c r="D18" s="110">
        <v>200356</v>
      </c>
      <c r="E18" s="110" t="s">
        <v>36</v>
      </c>
      <c r="F18" s="110" t="s">
        <v>44</v>
      </c>
      <c r="G18" s="110" t="s">
        <v>60</v>
      </c>
      <c r="H18" s="111" t="s">
        <v>61</v>
      </c>
      <c r="I18" s="110" t="s">
        <v>62</v>
      </c>
      <c r="J18" s="197">
        <v>338824000</v>
      </c>
      <c r="K18" s="197">
        <v>338824000</v>
      </c>
      <c r="L18" s="18">
        <v>6</v>
      </c>
      <c r="M18" s="112">
        <v>6</v>
      </c>
      <c r="N18" s="112">
        <v>6</v>
      </c>
      <c r="O18" s="16" t="s">
        <v>63</v>
      </c>
      <c r="P18" s="110" t="s">
        <v>64</v>
      </c>
      <c r="Q18" s="18">
        <v>9</v>
      </c>
      <c r="R18" s="113"/>
      <c r="S18" s="113"/>
      <c r="T18" s="220">
        <v>1</v>
      </c>
      <c r="U18" s="102">
        <f>S17/N17</f>
        <v>0</v>
      </c>
    </row>
    <row r="19" spans="1:21" s="31" customFormat="1" ht="15.75" customHeight="1" x14ac:dyDescent="0.25">
      <c r="A19" s="248">
        <v>5</v>
      </c>
      <c r="B19" s="247">
        <v>2021002129</v>
      </c>
      <c r="C19" s="239" t="s">
        <v>43</v>
      </c>
      <c r="D19" s="239">
        <v>200356</v>
      </c>
      <c r="E19" s="239" t="s">
        <v>36</v>
      </c>
      <c r="F19" s="239" t="s">
        <v>44</v>
      </c>
      <c r="G19" s="239" t="s">
        <v>65</v>
      </c>
      <c r="H19" s="244" t="s">
        <v>66</v>
      </c>
      <c r="I19" s="239" t="s">
        <v>67</v>
      </c>
      <c r="J19" s="245">
        <v>399397112</v>
      </c>
      <c r="K19" s="245">
        <v>399397112</v>
      </c>
      <c r="L19" s="247">
        <v>3</v>
      </c>
      <c r="M19" s="247">
        <v>3</v>
      </c>
      <c r="N19" s="247">
        <v>3</v>
      </c>
      <c r="O19" s="243" t="s">
        <v>68</v>
      </c>
      <c r="P19" s="243" t="s">
        <v>69</v>
      </c>
      <c r="Q19" s="246">
        <v>3</v>
      </c>
      <c r="R19" s="247"/>
      <c r="S19" s="247"/>
      <c r="T19" s="249">
        <f>Q19/L19</f>
        <v>1</v>
      </c>
      <c r="U19" s="254">
        <f>S19/N19</f>
        <v>0</v>
      </c>
    </row>
    <row r="20" spans="1:21" s="31" customFormat="1" ht="36" customHeight="1" x14ac:dyDescent="0.25">
      <c r="A20" s="248"/>
      <c r="B20" s="247"/>
      <c r="C20" s="239"/>
      <c r="D20" s="239"/>
      <c r="E20" s="239"/>
      <c r="F20" s="239"/>
      <c r="G20" s="239"/>
      <c r="H20" s="244"/>
      <c r="I20" s="239"/>
      <c r="J20" s="245"/>
      <c r="K20" s="245"/>
      <c r="L20" s="247"/>
      <c r="M20" s="247"/>
      <c r="N20" s="247"/>
      <c r="O20" s="243"/>
      <c r="P20" s="243"/>
      <c r="Q20" s="246"/>
      <c r="R20" s="247"/>
      <c r="S20" s="247"/>
      <c r="T20" s="249"/>
      <c r="U20" s="254"/>
    </row>
    <row r="21" spans="1:21" s="31" customFormat="1" ht="33" customHeight="1" x14ac:dyDescent="0.25">
      <c r="A21" s="248"/>
      <c r="B21" s="247"/>
      <c r="C21" s="239"/>
      <c r="D21" s="239"/>
      <c r="E21" s="239"/>
      <c r="F21" s="239"/>
      <c r="G21" s="239"/>
      <c r="H21" s="244"/>
      <c r="I21" s="110" t="s">
        <v>70</v>
      </c>
      <c r="J21" s="245"/>
      <c r="K21" s="245"/>
      <c r="L21" s="113">
        <v>1</v>
      </c>
      <c r="M21" s="113">
        <v>4</v>
      </c>
      <c r="N21" s="113">
        <v>4</v>
      </c>
      <c r="O21" s="109" t="s">
        <v>68</v>
      </c>
      <c r="P21" s="109" t="s">
        <v>69</v>
      </c>
      <c r="Q21" s="112">
        <v>1</v>
      </c>
      <c r="R21" s="113"/>
      <c r="S21" s="113"/>
      <c r="T21" s="220">
        <v>1</v>
      </c>
      <c r="U21" s="114">
        <f>S21/N21</f>
        <v>0</v>
      </c>
    </row>
    <row r="22" spans="1:21" s="31" customFormat="1" ht="62.25" customHeight="1" x14ac:dyDescent="0.25">
      <c r="A22" s="248"/>
      <c r="B22" s="247"/>
      <c r="C22" s="239"/>
      <c r="D22" s="239"/>
      <c r="E22" s="239"/>
      <c r="F22" s="239"/>
      <c r="G22" s="239"/>
      <c r="H22" s="244"/>
      <c r="I22" s="110" t="s">
        <v>71</v>
      </c>
      <c r="J22" s="245"/>
      <c r="K22" s="245"/>
      <c r="L22" s="113">
        <v>1</v>
      </c>
      <c r="M22" s="113">
        <v>5</v>
      </c>
      <c r="N22" s="113">
        <v>5</v>
      </c>
      <c r="O22" s="109" t="s">
        <v>68</v>
      </c>
      <c r="P22" s="109" t="s">
        <v>69</v>
      </c>
      <c r="Q22" s="112">
        <v>1</v>
      </c>
      <c r="R22" s="113"/>
      <c r="S22" s="113"/>
      <c r="T22" s="220">
        <v>1</v>
      </c>
      <c r="U22" s="114">
        <f t="shared" ref="U22:U53" si="2">S22/N22</f>
        <v>0</v>
      </c>
    </row>
    <row r="23" spans="1:21" s="31" customFormat="1" ht="66.75" customHeight="1" x14ac:dyDescent="0.25">
      <c r="A23" s="255">
        <v>6</v>
      </c>
      <c r="B23" s="246">
        <v>2021002129</v>
      </c>
      <c r="C23" s="239" t="s">
        <v>43</v>
      </c>
      <c r="D23" s="239">
        <v>200356</v>
      </c>
      <c r="E23" s="239" t="s">
        <v>36</v>
      </c>
      <c r="F23" s="239" t="s">
        <v>44</v>
      </c>
      <c r="G23" s="243" t="s">
        <v>72</v>
      </c>
      <c r="H23" s="244" t="s">
        <v>73</v>
      </c>
      <c r="I23" s="110" t="s">
        <v>74</v>
      </c>
      <c r="J23" s="241">
        <v>580000000</v>
      </c>
      <c r="K23" s="241">
        <v>580000000</v>
      </c>
      <c r="L23" s="112">
        <v>1</v>
      </c>
      <c r="M23" s="112">
        <v>1</v>
      </c>
      <c r="N23" s="112">
        <v>1</v>
      </c>
      <c r="O23" s="109" t="s">
        <v>75</v>
      </c>
      <c r="P23" s="109" t="s">
        <v>76</v>
      </c>
      <c r="Q23" s="112">
        <v>1</v>
      </c>
      <c r="R23" s="113"/>
      <c r="S23" s="113"/>
      <c r="T23" s="220">
        <f t="shared" ref="T23:T37" si="3">Q23/L23</f>
        <v>1</v>
      </c>
      <c r="U23" s="114">
        <f t="shared" si="2"/>
        <v>0</v>
      </c>
    </row>
    <row r="24" spans="1:21" s="31" customFormat="1" ht="47.25" x14ac:dyDescent="0.25">
      <c r="A24" s="255"/>
      <c r="B24" s="246"/>
      <c r="C24" s="239"/>
      <c r="D24" s="239"/>
      <c r="E24" s="239"/>
      <c r="F24" s="239"/>
      <c r="G24" s="243"/>
      <c r="H24" s="244"/>
      <c r="I24" s="110" t="s">
        <v>77</v>
      </c>
      <c r="J24" s="241"/>
      <c r="K24" s="241"/>
      <c r="L24" s="112">
        <v>1</v>
      </c>
      <c r="M24" s="112">
        <v>1</v>
      </c>
      <c r="N24" s="112">
        <v>1</v>
      </c>
      <c r="O24" s="109" t="s">
        <v>75</v>
      </c>
      <c r="P24" s="109" t="s">
        <v>76</v>
      </c>
      <c r="Q24" s="112">
        <v>1</v>
      </c>
      <c r="R24" s="113"/>
      <c r="S24" s="113"/>
      <c r="T24" s="220">
        <f t="shared" si="3"/>
        <v>1</v>
      </c>
      <c r="U24" s="114">
        <f t="shared" si="2"/>
        <v>0</v>
      </c>
    </row>
    <row r="25" spans="1:21" s="31" customFormat="1" ht="47.25" x14ac:dyDescent="0.25">
      <c r="A25" s="255"/>
      <c r="B25" s="246"/>
      <c r="C25" s="239"/>
      <c r="D25" s="239"/>
      <c r="E25" s="239"/>
      <c r="F25" s="239"/>
      <c r="G25" s="243"/>
      <c r="H25" s="244"/>
      <c r="I25" s="109" t="s">
        <v>78</v>
      </c>
      <c r="J25" s="241"/>
      <c r="K25" s="241"/>
      <c r="L25" s="112">
        <v>1</v>
      </c>
      <c r="M25" s="112">
        <v>1</v>
      </c>
      <c r="N25" s="112">
        <v>1</v>
      </c>
      <c r="O25" s="109" t="s">
        <v>75</v>
      </c>
      <c r="P25" s="109" t="s">
        <v>76</v>
      </c>
      <c r="Q25" s="112">
        <v>0</v>
      </c>
      <c r="R25" s="113"/>
      <c r="S25" s="113"/>
      <c r="T25" s="220">
        <f t="shared" si="3"/>
        <v>0</v>
      </c>
      <c r="U25" s="114">
        <f t="shared" si="2"/>
        <v>0</v>
      </c>
    </row>
    <row r="26" spans="1:21" s="31" customFormat="1" ht="47.25" x14ac:dyDescent="0.25">
      <c r="A26" s="255"/>
      <c r="B26" s="246"/>
      <c r="C26" s="239"/>
      <c r="D26" s="239"/>
      <c r="E26" s="239"/>
      <c r="F26" s="239"/>
      <c r="G26" s="243"/>
      <c r="H26" s="244"/>
      <c r="I26" s="110" t="s">
        <v>79</v>
      </c>
      <c r="J26" s="241"/>
      <c r="K26" s="241"/>
      <c r="L26" s="112">
        <v>1</v>
      </c>
      <c r="M26" s="112">
        <v>1</v>
      </c>
      <c r="N26" s="112">
        <v>1</v>
      </c>
      <c r="O26" s="109" t="s">
        <v>75</v>
      </c>
      <c r="P26" s="109" t="s">
        <v>76</v>
      </c>
      <c r="Q26" s="112">
        <v>0</v>
      </c>
      <c r="R26" s="113"/>
      <c r="S26" s="113"/>
      <c r="T26" s="220">
        <f t="shared" si="3"/>
        <v>0</v>
      </c>
      <c r="U26" s="114">
        <f t="shared" si="2"/>
        <v>0</v>
      </c>
    </row>
    <row r="27" spans="1:21" s="31" customFormat="1" ht="47.25" x14ac:dyDescent="0.25">
      <c r="A27" s="255"/>
      <c r="B27" s="246"/>
      <c r="C27" s="239"/>
      <c r="D27" s="239"/>
      <c r="E27" s="239"/>
      <c r="F27" s="239"/>
      <c r="G27" s="243"/>
      <c r="H27" s="244"/>
      <c r="I27" s="110" t="s">
        <v>80</v>
      </c>
      <c r="J27" s="241"/>
      <c r="K27" s="241"/>
      <c r="L27" s="112">
        <v>1</v>
      </c>
      <c r="M27" s="112">
        <v>1</v>
      </c>
      <c r="N27" s="112">
        <v>1</v>
      </c>
      <c r="O27" s="109" t="s">
        <v>75</v>
      </c>
      <c r="P27" s="109" t="s">
        <v>76</v>
      </c>
      <c r="Q27" s="112">
        <v>0</v>
      </c>
      <c r="R27" s="17"/>
      <c r="S27" s="17"/>
      <c r="T27" s="220">
        <f t="shared" si="3"/>
        <v>0</v>
      </c>
      <c r="U27" s="114">
        <f t="shared" si="2"/>
        <v>0</v>
      </c>
    </row>
    <row r="28" spans="1:21" s="31" customFormat="1" ht="47.25" x14ac:dyDescent="0.25">
      <c r="A28" s="255"/>
      <c r="B28" s="246"/>
      <c r="C28" s="239"/>
      <c r="D28" s="239"/>
      <c r="E28" s="239"/>
      <c r="F28" s="239"/>
      <c r="G28" s="243"/>
      <c r="H28" s="244"/>
      <c r="I28" s="110" t="s">
        <v>81</v>
      </c>
      <c r="J28" s="241"/>
      <c r="K28" s="241"/>
      <c r="L28" s="112">
        <v>1</v>
      </c>
      <c r="M28" s="112">
        <v>1</v>
      </c>
      <c r="N28" s="112">
        <v>1</v>
      </c>
      <c r="O28" s="109" t="s">
        <v>75</v>
      </c>
      <c r="P28" s="109" t="s">
        <v>76</v>
      </c>
      <c r="Q28" s="112">
        <v>1</v>
      </c>
      <c r="R28" s="17"/>
      <c r="S28" s="17"/>
      <c r="T28" s="220">
        <f t="shared" si="3"/>
        <v>1</v>
      </c>
      <c r="U28" s="114">
        <f t="shared" si="2"/>
        <v>0</v>
      </c>
    </row>
    <row r="29" spans="1:21" s="31" customFormat="1" ht="47.25" x14ac:dyDescent="0.25">
      <c r="A29" s="255"/>
      <c r="B29" s="246"/>
      <c r="C29" s="239"/>
      <c r="D29" s="239"/>
      <c r="E29" s="239"/>
      <c r="F29" s="239"/>
      <c r="G29" s="243"/>
      <c r="H29" s="244"/>
      <c r="I29" s="110" t="s">
        <v>82</v>
      </c>
      <c r="J29" s="241"/>
      <c r="K29" s="241"/>
      <c r="L29" s="112">
        <v>1</v>
      </c>
      <c r="M29" s="112">
        <v>1</v>
      </c>
      <c r="N29" s="112">
        <v>1</v>
      </c>
      <c r="O29" s="109" t="s">
        <v>75</v>
      </c>
      <c r="P29" s="109" t="s">
        <v>76</v>
      </c>
      <c r="Q29" s="112">
        <v>0</v>
      </c>
      <c r="R29" s="17"/>
      <c r="S29" s="17"/>
      <c r="T29" s="220">
        <f t="shared" si="3"/>
        <v>0</v>
      </c>
      <c r="U29" s="114">
        <f t="shared" si="2"/>
        <v>0</v>
      </c>
    </row>
    <row r="30" spans="1:21" s="31" customFormat="1" ht="47.25" x14ac:dyDescent="0.25">
      <c r="A30" s="255"/>
      <c r="B30" s="246"/>
      <c r="C30" s="239"/>
      <c r="D30" s="239"/>
      <c r="E30" s="239"/>
      <c r="F30" s="239"/>
      <c r="G30" s="243"/>
      <c r="H30" s="244"/>
      <c r="I30" s="110" t="s">
        <v>83</v>
      </c>
      <c r="J30" s="241"/>
      <c r="K30" s="241"/>
      <c r="L30" s="112">
        <v>1</v>
      </c>
      <c r="M30" s="112">
        <v>1</v>
      </c>
      <c r="N30" s="112">
        <v>1</v>
      </c>
      <c r="O30" s="109" t="s">
        <v>75</v>
      </c>
      <c r="P30" s="109" t="s">
        <v>76</v>
      </c>
      <c r="Q30" s="112">
        <v>1</v>
      </c>
      <c r="R30" s="17"/>
      <c r="S30" s="17"/>
      <c r="T30" s="220">
        <f t="shared" si="3"/>
        <v>1</v>
      </c>
      <c r="U30" s="114">
        <f t="shared" si="2"/>
        <v>0</v>
      </c>
    </row>
    <row r="31" spans="1:21" s="31" customFormat="1" ht="47.25" x14ac:dyDescent="0.25">
      <c r="A31" s="255"/>
      <c r="B31" s="246"/>
      <c r="C31" s="239"/>
      <c r="D31" s="239"/>
      <c r="E31" s="239"/>
      <c r="F31" s="239"/>
      <c r="G31" s="243"/>
      <c r="H31" s="244"/>
      <c r="I31" s="103" t="s">
        <v>84</v>
      </c>
      <c r="J31" s="241"/>
      <c r="K31" s="241"/>
      <c r="L31" s="112">
        <v>1</v>
      </c>
      <c r="M31" s="112">
        <v>1</v>
      </c>
      <c r="N31" s="112">
        <v>1</v>
      </c>
      <c r="O31" s="109" t="s">
        <v>75</v>
      </c>
      <c r="P31" s="109" t="s">
        <v>76</v>
      </c>
      <c r="Q31" s="112">
        <v>1</v>
      </c>
      <c r="R31" s="113"/>
      <c r="S31" s="113"/>
      <c r="T31" s="222">
        <f t="shared" si="3"/>
        <v>1</v>
      </c>
      <c r="U31" s="114">
        <f t="shared" si="2"/>
        <v>0</v>
      </c>
    </row>
    <row r="32" spans="1:21" s="31" customFormat="1" ht="47.25" customHeight="1" x14ac:dyDescent="0.25">
      <c r="A32" s="255">
        <v>7</v>
      </c>
      <c r="B32" s="246">
        <v>2021002129</v>
      </c>
      <c r="C32" s="239" t="s">
        <v>43</v>
      </c>
      <c r="D32" s="239">
        <v>200356</v>
      </c>
      <c r="E32" s="239" t="s">
        <v>36</v>
      </c>
      <c r="F32" s="239" t="s">
        <v>44</v>
      </c>
      <c r="G32" s="239" t="s">
        <v>72</v>
      </c>
      <c r="H32" s="244" t="s">
        <v>85</v>
      </c>
      <c r="I32" s="110" t="s">
        <v>84</v>
      </c>
      <c r="J32" s="245">
        <v>753339547</v>
      </c>
      <c r="K32" s="245">
        <v>753339547</v>
      </c>
      <c r="L32" s="20">
        <v>9</v>
      </c>
      <c r="M32" s="109">
        <v>9</v>
      </c>
      <c r="N32" s="109">
        <v>9</v>
      </c>
      <c r="O32" s="109" t="s">
        <v>86</v>
      </c>
      <c r="P32" s="109" t="s">
        <v>76</v>
      </c>
      <c r="Q32" s="132">
        <v>9</v>
      </c>
      <c r="R32" s="17"/>
      <c r="S32" s="17"/>
      <c r="T32" s="220">
        <f t="shared" si="3"/>
        <v>1</v>
      </c>
      <c r="U32" s="114">
        <f t="shared" si="2"/>
        <v>0</v>
      </c>
    </row>
    <row r="33" spans="1:21" s="31" customFormat="1" ht="78.75" customHeight="1" x14ac:dyDescent="0.25">
      <c r="A33" s="255"/>
      <c r="B33" s="246"/>
      <c r="C33" s="239"/>
      <c r="D33" s="239"/>
      <c r="E33" s="239"/>
      <c r="F33" s="239"/>
      <c r="G33" s="239"/>
      <c r="H33" s="244"/>
      <c r="I33" s="109" t="s">
        <v>87</v>
      </c>
      <c r="J33" s="245"/>
      <c r="K33" s="245"/>
      <c r="L33" s="20">
        <v>1</v>
      </c>
      <c r="M33" s="109">
        <v>1</v>
      </c>
      <c r="N33" s="109">
        <v>1</v>
      </c>
      <c r="O33" s="109" t="s">
        <v>86</v>
      </c>
      <c r="P33" s="109" t="s">
        <v>88</v>
      </c>
      <c r="Q33" s="132">
        <v>1</v>
      </c>
      <c r="R33" s="113"/>
      <c r="S33" s="113"/>
      <c r="T33" s="220">
        <f t="shared" si="3"/>
        <v>1</v>
      </c>
      <c r="U33" s="114">
        <f t="shared" si="2"/>
        <v>0</v>
      </c>
    </row>
    <row r="34" spans="1:21" s="31" customFormat="1" ht="78.75" customHeight="1" x14ac:dyDescent="0.25">
      <c r="A34" s="255"/>
      <c r="B34" s="246"/>
      <c r="C34" s="239"/>
      <c r="D34" s="239"/>
      <c r="E34" s="239"/>
      <c r="F34" s="239"/>
      <c r="G34" s="239"/>
      <c r="H34" s="244"/>
      <c r="I34" s="133" t="s">
        <v>89</v>
      </c>
      <c r="J34" s="245"/>
      <c r="K34" s="245"/>
      <c r="L34" s="20">
        <v>1</v>
      </c>
      <c r="M34" s="109">
        <v>1</v>
      </c>
      <c r="N34" s="109">
        <v>1</v>
      </c>
      <c r="O34" s="109" t="s">
        <v>86</v>
      </c>
      <c r="P34" s="109" t="s">
        <v>88</v>
      </c>
      <c r="Q34" s="132">
        <v>1</v>
      </c>
      <c r="R34" s="113"/>
      <c r="S34" s="113"/>
      <c r="T34" s="220">
        <f t="shared" si="3"/>
        <v>1</v>
      </c>
      <c r="U34" s="114">
        <f t="shared" si="2"/>
        <v>0</v>
      </c>
    </row>
    <row r="35" spans="1:21" s="31" customFormat="1" ht="63" customHeight="1" x14ac:dyDescent="0.25">
      <c r="A35" s="255"/>
      <c r="B35" s="246"/>
      <c r="C35" s="239"/>
      <c r="D35" s="239"/>
      <c r="E35" s="239"/>
      <c r="F35" s="239"/>
      <c r="G35" s="239"/>
      <c r="H35" s="244"/>
      <c r="I35" s="133" t="s">
        <v>90</v>
      </c>
      <c r="J35" s="245"/>
      <c r="K35" s="245"/>
      <c r="L35" s="20">
        <v>1</v>
      </c>
      <c r="M35" s="109">
        <v>1</v>
      </c>
      <c r="N35" s="109">
        <v>1</v>
      </c>
      <c r="O35" s="109" t="s">
        <v>86</v>
      </c>
      <c r="P35" s="109" t="s">
        <v>88</v>
      </c>
      <c r="Q35" s="132">
        <v>1</v>
      </c>
      <c r="R35" s="113"/>
      <c r="S35" s="113"/>
      <c r="T35" s="116">
        <f t="shared" si="3"/>
        <v>1</v>
      </c>
      <c r="U35" s="114">
        <f t="shared" si="2"/>
        <v>0</v>
      </c>
    </row>
    <row r="36" spans="1:21" s="31" customFormat="1" ht="31.5" x14ac:dyDescent="0.25">
      <c r="A36" s="255"/>
      <c r="B36" s="246"/>
      <c r="C36" s="239"/>
      <c r="D36" s="239"/>
      <c r="E36" s="239"/>
      <c r="F36" s="239"/>
      <c r="G36" s="239"/>
      <c r="H36" s="244"/>
      <c r="I36" s="133" t="s">
        <v>91</v>
      </c>
      <c r="J36" s="245"/>
      <c r="K36" s="245"/>
      <c r="L36" s="20">
        <v>1</v>
      </c>
      <c r="M36" s="109">
        <v>1</v>
      </c>
      <c r="N36" s="109">
        <v>1</v>
      </c>
      <c r="O36" s="109" t="s">
        <v>86</v>
      </c>
      <c r="P36" s="109" t="s">
        <v>88</v>
      </c>
      <c r="Q36" s="132">
        <v>0</v>
      </c>
      <c r="R36" s="113"/>
      <c r="S36" s="113"/>
      <c r="T36" s="220">
        <f t="shared" si="3"/>
        <v>0</v>
      </c>
      <c r="U36" s="114">
        <f t="shared" si="2"/>
        <v>0</v>
      </c>
    </row>
    <row r="37" spans="1:21" s="31" customFormat="1" ht="31.5" x14ac:dyDescent="0.25">
      <c r="A37" s="255"/>
      <c r="B37" s="246"/>
      <c r="C37" s="239"/>
      <c r="D37" s="239"/>
      <c r="E37" s="239"/>
      <c r="F37" s="239"/>
      <c r="G37" s="239"/>
      <c r="H37" s="244"/>
      <c r="I37" s="133" t="s">
        <v>92</v>
      </c>
      <c r="J37" s="245"/>
      <c r="K37" s="245"/>
      <c r="L37" s="20">
        <v>1</v>
      </c>
      <c r="M37" s="109">
        <v>1</v>
      </c>
      <c r="N37" s="109">
        <v>1</v>
      </c>
      <c r="O37" s="109" t="s">
        <v>86</v>
      </c>
      <c r="P37" s="109" t="s">
        <v>88</v>
      </c>
      <c r="Q37" s="132">
        <v>0</v>
      </c>
      <c r="R37" s="113"/>
      <c r="S37" s="113"/>
      <c r="T37" s="220">
        <f t="shared" si="3"/>
        <v>0</v>
      </c>
      <c r="U37" s="114">
        <f t="shared" si="2"/>
        <v>0</v>
      </c>
    </row>
    <row r="38" spans="1:21" s="31" customFormat="1" ht="31.5" x14ac:dyDescent="0.25">
      <c r="A38" s="255"/>
      <c r="B38" s="246"/>
      <c r="C38" s="239"/>
      <c r="D38" s="239"/>
      <c r="E38" s="239"/>
      <c r="F38" s="239"/>
      <c r="G38" s="239"/>
      <c r="H38" s="244"/>
      <c r="I38" s="109" t="s">
        <v>93</v>
      </c>
      <c r="J38" s="245"/>
      <c r="K38" s="245"/>
      <c r="L38" s="109">
        <v>1</v>
      </c>
      <c r="M38" s="112">
        <v>4</v>
      </c>
      <c r="N38" s="112">
        <v>5</v>
      </c>
      <c r="O38" s="109" t="s">
        <v>86</v>
      </c>
      <c r="P38" s="109" t="s">
        <v>76</v>
      </c>
      <c r="Q38" s="132">
        <v>5</v>
      </c>
      <c r="R38" s="113"/>
      <c r="S38" s="113"/>
      <c r="T38" s="221">
        <v>1</v>
      </c>
      <c r="U38" s="114">
        <f t="shared" si="2"/>
        <v>0</v>
      </c>
    </row>
    <row r="39" spans="1:21" s="31" customFormat="1" ht="47.25" customHeight="1" x14ac:dyDescent="0.25">
      <c r="A39" s="255">
        <v>8</v>
      </c>
      <c r="B39" s="246">
        <v>2021002129</v>
      </c>
      <c r="C39" s="239" t="s">
        <v>43</v>
      </c>
      <c r="D39" s="239">
        <v>200356</v>
      </c>
      <c r="E39" s="239" t="s">
        <v>36</v>
      </c>
      <c r="F39" s="239" t="s">
        <v>44</v>
      </c>
      <c r="G39" s="239" t="s">
        <v>72</v>
      </c>
      <c r="H39" s="244" t="s">
        <v>94</v>
      </c>
      <c r="I39" s="109" t="s">
        <v>95</v>
      </c>
      <c r="J39" s="245">
        <v>577287518</v>
      </c>
      <c r="K39" s="245">
        <v>577287518</v>
      </c>
      <c r="L39" s="112">
        <v>1</v>
      </c>
      <c r="M39" s="112">
        <v>1</v>
      </c>
      <c r="N39" s="112">
        <v>1</v>
      </c>
      <c r="O39" s="109" t="s">
        <v>96</v>
      </c>
      <c r="P39" s="109" t="s">
        <v>76</v>
      </c>
      <c r="Q39" s="132">
        <v>1</v>
      </c>
      <c r="R39" s="113"/>
      <c r="S39" s="113"/>
      <c r="T39" s="221">
        <f t="shared" ref="T39:T50" si="4">Q39/L39</f>
        <v>1</v>
      </c>
      <c r="U39" s="114">
        <f t="shared" si="2"/>
        <v>0</v>
      </c>
    </row>
    <row r="40" spans="1:21" s="31" customFormat="1" ht="63" customHeight="1" x14ac:dyDescent="0.25">
      <c r="A40" s="255"/>
      <c r="B40" s="246"/>
      <c r="C40" s="239"/>
      <c r="D40" s="239"/>
      <c r="E40" s="239"/>
      <c r="F40" s="239"/>
      <c r="G40" s="239"/>
      <c r="H40" s="244"/>
      <c r="I40" s="109" t="s">
        <v>97</v>
      </c>
      <c r="J40" s="245"/>
      <c r="K40" s="245"/>
      <c r="L40" s="112">
        <v>1</v>
      </c>
      <c r="M40" s="112">
        <v>1</v>
      </c>
      <c r="N40" s="112">
        <v>1</v>
      </c>
      <c r="O40" s="109" t="s">
        <v>96</v>
      </c>
      <c r="P40" s="109" t="s">
        <v>76</v>
      </c>
      <c r="Q40" s="132">
        <v>0.5</v>
      </c>
      <c r="R40" s="17"/>
      <c r="S40" s="17"/>
      <c r="T40" s="221">
        <f t="shared" si="4"/>
        <v>0.5</v>
      </c>
      <c r="U40" s="114">
        <f t="shared" si="2"/>
        <v>0</v>
      </c>
    </row>
    <row r="41" spans="1:21" s="31" customFormat="1" ht="78.75" customHeight="1" x14ac:dyDescent="0.25">
      <c r="A41" s="255"/>
      <c r="B41" s="246"/>
      <c r="C41" s="239"/>
      <c r="D41" s="239"/>
      <c r="E41" s="239"/>
      <c r="F41" s="239"/>
      <c r="G41" s="239"/>
      <c r="H41" s="244"/>
      <c r="I41" s="109" t="s">
        <v>98</v>
      </c>
      <c r="J41" s="245"/>
      <c r="K41" s="245"/>
      <c r="L41" s="112">
        <v>1</v>
      </c>
      <c r="M41" s="112">
        <v>1</v>
      </c>
      <c r="N41" s="112">
        <v>1</v>
      </c>
      <c r="O41" s="109" t="s">
        <v>96</v>
      </c>
      <c r="P41" s="109" t="s">
        <v>76</v>
      </c>
      <c r="Q41" s="132">
        <v>0.5</v>
      </c>
      <c r="R41" s="17"/>
      <c r="S41" s="17"/>
      <c r="T41" s="221">
        <f t="shared" si="4"/>
        <v>0.5</v>
      </c>
      <c r="U41" s="114">
        <f t="shared" si="2"/>
        <v>0</v>
      </c>
    </row>
    <row r="42" spans="1:21" s="31" customFormat="1" ht="31.5" x14ac:dyDescent="0.25">
      <c r="A42" s="255"/>
      <c r="B42" s="246"/>
      <c r="C42" s="239"/>
      <c r="D42" s="239"/>
      <c r="E42" s="239"/>
      <c r="F42" s="239"/>
      <c r="G42" s="239"/>
      <c r="H42" s="244"/>
      <c r="I42" s="109" t="s">
        <v>99</v>
      </c>
      <c r="J42" s="245"/>
      <c r="K42" s="245"/>
      <c r="L42" s="112">
        <v>1</v>
      </c>
      <c r="M42" s="112">
        <v>1</v>
      </c>
      <c r="N42" s="112">
        <v>1</v>
      </c>
      <c r="O42" s="109" t="s">
        <v>96</v>
      </c>
      <c r="P42" s="109" t="s">
        <v>76</v>
      </c>
      <c r="Q42" s="132">
        <v>1</v>
      </c>
      <c r="R42" s="113"/>
      <c r="S42" s="113"/>
      <c r="T42" s="221">
        <f t="shared" si="4"/>
        <v>1</v>
      </c>
      <c r="U42" s="114">
        <f t="shared" si="2"/>
        <v>0</v>
      </c>
    </row>
    <row r="43" spans="1:21" s="31" customFormat="1" ht="31.5" x14ac:dyDescent="0.25">
      <c r="A43" s="255"/>
      <c r="B43" s="246"/>
      <c r="C43" s="239"/>
      <c r="D43" s="239"/>
      <c r="E43" s="239"/>
      <c r="F43" s="239"/>
      <c r="G43" s="239"/>
      <c r="H43" s="244"/>
      <c r="I43" s="109" t="s">
        <v>84</v>
      </c>
      <c r="J43" s="245"/>
      <c r="K43" s="245"/>
      <c r="L43" s="112">
        <v>1</v>
      </c>
      <c r="M43" s="112">
        <v>1</v>
      </c>
      <c r="N43" s="112">
        <v>1</v>
      </c>
      <c r="O43" s="109" t="s">
        <v>96</v>
      </c>
      <c r="P43" s="109"/>
      <c r="Q43" s="132"/>
      <c r="R43" s="113"/>
      <c r="S43" s="113"/>
      <c r="T43" s="221">
        <f t="shared" si="4"/>
        <v>0</v>
      </c>
      <c r="U43" s="114">
        <f t="shared" si="2"/>
        <v>0</v>
      </c>
    </row>
    <row r="44" spans="1:21" s="31" customFormat="1" ht="78.75" customHeight="1" x14ac:dyDescent="0.25">
      <c r="A44" s="255"/>
      <c r="B44" s="246"/>
      <c r="C44" s="239"/>
      <c r="D44" s="239"/>
      <c r="E44" s="239"/>
      <c r="F44" s="239"/>
      <c r="G44" s="239"/>
      <c r="H44" s="244"/>
      <c r="I44" s="109" t="s">
        <v>100</v>
      </c>
      <c r="J44" s="245"/>
      <c r="K44" s="245"/>
      <c r="L44" s="112">
        <v>1</v>
      </c>
      <c r="M44" s="112">
        <v>1</v>
      </c>
      <c r="N44" s="112">
        <v>1</v>
      </c>
      <c r="O44" s="109" t="s">
        <v>96</v>
      </c>
      <c r="P44" s="109" t="s">
        <v>76</v>
      </c>
      <c r="Q44" s="132">
        <v>1</v>
      </c>
      <c r="R44" s="113"/>
      <c r="S44" s="113"/>
      <c r="T44" s="221">
        <f t="shared" si="4"/>
        <v>1</v>
      </c>
      <c r="U44" s="114">
        <f t="shared" si="2"/>
        <v>0</v>
      </c>
    </row>
    <row r="45" spans="1:21" s="31" customFormat="1" ht="47.25" customHeight="1" x14ac:dyDescent="0.25">
      <c r="A45" s="255"/>
      <c r="B45" s="246"/>
      <c r="C45" s="239"/>
      <c r="D45" s="239"/>
      <c r="E45" s="239"/>
      <c r="F45" s="239"/>
      <c r="G45" s="239"/>
      <c r="H45" s="244"/>
      <c r="I45" s="109" t="s">
        <v>101</v>
      </c>
      <c r="J45" s="245"/>
      <c r="K45" s="245"/>
      <c r="L45" s="112">
        <v>1</v>
      </c>
      <c r="M45" s="112">
        <v>1</v>
      </c>
      <c r="N45" s="112">
        <v>1</v>
      </c>
      <c r="O45" s="109" t="s">
        <v>96</v>
      </c>
      <c r="P45" s="109" t="s">
        <v>76</v>
      </c>
      <c r="Q45" s="132">
        <v>0</v>
      </c>
      <c r="R45" s="113"/>
      <c r="S45" s="113"/>
      <c r="T45" s="221">
        <f t="shared" si="4"/>
        <v>0</v>
      </c>
      <c r="U45" s="114">
        <f t="shared" si="2"/>
        <v>0</v>
      </c>
    </row>
    <row r="46" spans="1:21" s="31" customFormat="1" ht="47.25" customHeight="1" x14ac:dyDescent="0.25">
      <c r="A46" s="255"/>
      <c r="B46" s="246"/>
      <c r="C46" s="239"/>
      <c r="D46" s="239"/>
      <c r="E46" s="239"/>
      <c r="F46" s="239"/>
      <c r="G46" s="239"/>
      <c r="H46" s="244"/>
      <c r="I46" s="109" t="s">
        <v>102</v>
      </c>
      <c r="J46" s="245"/>
      <c r="K46" s="245"/>
      <c r="L46" s="112">
        <v>1</v>
      </c>
      <c r="M46" s="112">
        <v>1</v>
      </c>
      <c r="N46" s="112">
        <v>1</v>
      </c>
      <c r="O46" s="109" t="s">
        <v>96</v>
      </c>
      <c r="P46" s="109" t="s">
        <v>76</v>
      </c>
      <c r="Q46" s="132">
        <v>1</v>
      </c>
      <c r="R46" s="17"/>
      <c r="S46" s="17"/>
      <c r="T46" s="221">
        <f t="shared" si="4"/>
        <v>1</v>
      </c>
      <c r="U46" s="114">
        <f t="shared" si="2"/>
        <v>0</v>
      </c>
    </row>
    <row r="47" spans="1:21" s="31" customFormat="1" ht="31.5" x14ac:dyDescent="0.25">
      <c r="A47" s="255"/>
      <c r="B47" s="246"/>
      <c r="C47" s="239"/>
      <c r="D47" s="239"/>
      <c r="E47" s="239"/>
      <c r="F47" s="239"/>
      <c r="G47" s="239"/>
      <c r="H47" s="244"/>
      <c r="I47" s="109" t="s">
        <v>103</v>
      </c>
      <c r="J47" s="245"/>
      <c r="K47" s="245"/>
      <c r="L47" s="112">
        <v>1</v>
      </c>
      <c r="M47" s="112">
        <v>1</v>
      </c>
      <c r="N47" s="112">
        <v>1</v>
      </c>
      <c r="O47" s="109" t="s">
        <v>96</v>
      </c>
      <c r="P47" s="109" t="s">
        <v>76</v>
      </c>
      <c r="Q47" s="132">
        <v>0</v>
      </c>
      <c r="R47" s="17"/>
      <c r="S47" s="17"/>
      <c r="T47" s="221">
        <f t="shared" si="4"/>
        <v>0</v>
      </c>
      <c r="U47" s="114">
        <f t="shared" si="2"/>
        <v>0</v>
      </c>
    </row>
    <row r="48" spans="1:21" s="31" customFormat="1" ht="141.75" customHeight="1" x14ac:dyDescent="0.25">
      <c r="A48" s="255">
        <v>9</v>
      </c>
      <c r="B48" s="246">
        <v>2021002129</v>
      </c>
      <c r="C48" s="239" t="s">
        <v>43</v>
      </c>
      <c r="D48" s="239">
        <v>200356</v>
      </c>
      <c r="E48" s="243" t="s">
        <v>36</v>
      </c>
      <c r="F48" s="239" t="s">
        <v>44</v>
      </c>
      <c r="G48" s="243" t="s">
        <v>72</v>
      </c>
      <c r="H48" s="244" t="s">
        <v>104</v>
      </c>
      <c r="I48" s="109" t="s">
        <v>105</v>
      </c>
      <c r="J48" s="245">
        <v>98175425</v>
      </c>
      <c r="K48" s="245">
        <v>98175425</v>
      </c>
      <c r="L48" s="112">
        <v>8</v>
      </c>
      <c r="M48" s="112">
        <v>1</v>
      </c>
      <c r="N48" s="113">
        <v>1</v>
      </c>
      <c r="O48" s="109" t="s">
        <v>106</v>
      </c>
      <c r="P48" s="109" t="s">
        <v>76</v>
      </c>
      <c r="Q48" s="112">
        <v>8</v>
      </c>
      <c r="R48" s="113"/>
      <c r="S48" s="113"/>
      <c r="T48" s="221">
        <f t="shared" si="4"/>
        <v>1</v>
      </c>
      <c r="U48" s="114">
        <f t="shared" si="2"/>
        <v>0</v>
      </c>
    </row>
    <row r="49" spans="1:21" s="31" customFormat="1" ht="63" customHeight="1" x14ac:dyDescent="0.25">
      <c r="A49" s="255"/>
      <c r="B49" s="246"/>
      <c r="C49" s="239"/>
      <c r="D49" s="239"/>
      <c r="E49" s="243"/>
      <c r="F49" s="239"/>
      <c r="G49" s="243"/>
      <c r="H49" s="244"/>
      <c r="I49" s="109" t="s">
        <v>107</v>
      </c>
      <c r="J49" s="245"/>
      <c r="K49" s="245"/>
      <c r="L49" s="112">
        <v>1</v>
      </c>
      <c r="M49" s="112">
        <v>1</v>
      </c>
      <c r="N49" s="113">
        <v>1</v>
      </c>
      <c r="O49" s="109" t="s">
        <v>106</v>
      </c>
      <c r="P49" s="109" t="s">
        <v>76</v>
      </c>
      <c r="Q49" s="112">
        <v>1</v>
      </c>
      <c r="R49" s="17"/>
      <c r="S49" s="17"/>
      <c r="T49" s="21">
        <f t="shared" si="4"/>
        <v>1</v>
      </c>
      <c r="U49" s="114">
        <f t="shared" si="2"/>
        <v>0</v>
      </c>
    </row>
    <row r="50" spans="1:21" s="31" customFormat="1" ht="61.5" customHeight="1" x14ac:dyDescent="0.25">
      <c r="A50" s="255"/>
      <c r="B50" s="246"/>
      <c r="C50" s="239"/>
      <c r="D50" s="239"/>
      <c r="E50" s="243"/>
      <c r="F50" s="239"/>
      <c r="G50" s="243"/>
      <c r="H50" s="244"/>
      <c r="I50" s="109" t="s">
        <v>108</v>
      </c>
      <c r="J50" s="245"/>
      <c r="K50" s="245"/>
      <c r="L50" s="112">
        <v>1</v>
      </c>
      <c r="M50" s="112">
        <v>1</v>
      </c>
      <c r="N50" s="113">
        <v>1</v>
      </c>
      <c r="O50" s="109" t="s">
        <v>106</v>
      </c>
      <c r="P50" s="109" t="s">
        <v>76</v>
      </c>
      <c r="Q50" s="112">
        <v>1</v>
      </c>
      <c r="R50" s="17"/>
      <c r="S50" s="17"/>
      <c r="T50" s="21">
        <f t="shared" si="4"/>
        <v>1</v>
      </c>
      <c r="U50" s="114">
        <f t="shared" si="2"/>
        <v>0</v>
      </c>
    </row>
    <row r="51" spans="1:21" s="134" customFormat="1" ht="63" customHeight="1" x14ac:dyDescent="0.25">
      <c r="A51" s="255">
        <v>10</v>
      </c>
      <c r="B51" s="246">
        <v>2021002130</v>
      </c>
      <c r="C51" s="243" t="s">
        <v>35</v>
      </c>
      <c r="D51" s="243">
        <v>200354</v>
      </c>
      <c r="E51" s="243" t="s">
        <v>109</v>
      </c>
      <c r="F51" s="243" t="s">
        <v>37</v>
      </c>
      <c r="G51" s="243" t="s">
        <v>110</v>
      </c>
      <c r="H51" s="240" t="s">
        <v>111</v>
      </c>
      <c r="I51" s="109" t="s">
        <v>112</v>
      </c>
      <c r="J51" s="241">
        <v>282097768</v>
      </c>
      <c r="K51" s="241">
        <v>282097768</v>
      </c>
      <c r="L51" s="112">
        <v>1</v>
      </c>
      <c r="M51" s="112">
        <v>1</v>
      </c>
      <c r="N51" s="112">
        <v>1</v>
      </c>
      <c r="O51" s="21" t="s">
        <v>113</v>
      </c>
      <c r="P51" s="109" t="s">
        <v>64</v>
      </c>
      <c r="Q51" s="112">
        <v>1</v>
      </c>
      <c r="R51" s="112"/>
      <c r="S51" s="112"/>
      <c r="T51" s="116">
        <f>Q51/L51</f>
        <v>1</v>
      </c>
      <c r="U51" s="114">
        <f t="shared" si="2"/>
        <v>0</v>
      </c>
    </row>
    <row r="52" spans="1:21" s="134" customFormat="1" ht="63" customHeight="1" x14ac:dyDescent="0.25">
      <c r="A52" s="255"/>
      <c r="B52" s="246"/>
      <c r="C52" s="243"/>
      <c r="D52" s="243"/>
      <c r="E52" s="243"/>
      <c r="F52" s="243"/>
      <c r="G52" s="243"/>
      <c r="H52" s="240"/>
      <c r="I52" s="109" t="s">
        <v>114</v>
      </c>
      <c r="J52" s="241"/>
      <c r="K52" s="241"/>
      <c r="L52" s="112">
        <v>6</v>
      </c>
      <c r="M52" s="112">
        <v>6</v>
      </c>
      <c r="N52" s="112">
        <v>6</v>
      </c>
      <c r="O52" s="21" t="s">
        <v>113</v>
      </c>
      <c r="P52" s="109" t="s">
        <v>64</v>
      </c>
      <c r="Q52" s="112">
        <v>6</v>
      </c>
      <c r="R52" s="112"/>
      <c r="S52" s="112"/>
      <c r="T52" s="116">
        <f t="shared" ref="T52" si="5">Q52/L52</f>
        <v>1</v>
      </c>
      <c r="U52" s="114">
        <f t="shared" si="2"/>
        <v>0</v>
      </c>
    </row>
    <row r="53" spans="1:21" s="134" customFormat="1" ht="174" customHeight="1" thickBot="1" x14ac:dyDescent="0.3">
      <c r="A53" s="22">
        <v>11</v>
      </c>
      <c r="B53" s="23">
        <v>2021002130</v>
      </c>
      <c r="C53" s="129" t="s">
        <v>35</v>
      </c>
      <c r="D53" s="129">
        <v>200354</v>
      </c>
      <c r="E53" s="129" t="s">
        <v>109</v>
      </c>
      <c r="F53" s="109" t="s">
        <v>37</v>
      </c>
      <c r="G53" s="109" t="s">
        <v>110</v>
      </c>
      <c r="H53" s="42" t="s">
        <v>115</v>
      </c>
      <c r="I53" s="42" t="s">
        <v>116</v>
      </c>
      <c r="J53" s="198">
        <v>9838427</v>
      </c>
      <c r="K53" s="198">
        <v>9838427</v>
      </c>
      <c r="L53" s="26">
        <v>1</v>
      </c>
      <c r="M53" s="26">
        <v>1</v>
      </c>
      <c r="N53" s="26">
        <v>1</v>
      </c>
      <c r="O53" s="25" t="s">
        <v>68</v>
      </c>
      <c r="P53" s="25" t="s">
        <v>69</v>
      </c>
      <c r="Q53" s="26">
        <v>1</v>
      </c>
      <c r="R53" s="26"/>
      <c r="S53" s="26"/>
      <c r="T53" s="27">
        <f>Q53/L53</f>
        <v>1</v>
      </c>
      <c r="U53" s="28">
        <f t="shared" si="2"/>
        <v>0</v>
      </c>
    </row>
    <row r="54" spans="1:21" ht="15.75" x14ac:dyDescent="0.25">
      <c r="A54" s="19"/>
      <c r="B54" s="23"/>
      <c r="C54" s="14"/>
      <c r="D54" s="24"/>
      <c r="E54" s="24"/>
      <c r="F54" s="156"/>
      <c r="G54" s="156"/>
      <c r="H54" s="43"/>
      <c r="I54" s="33" t="s">
        <v>124</v>
      </c>
      <c r="J54" s="34">
        <f>SUM(J8:J53)</f>
        <v>3878262400</v>
      </c>
      <c r="K54" s="34">
        <f>SUM(K8:K53)</f>
        <v>3878262400</v>
      </c>
      <c r="L54" s="32"/>
      <c r="M54" s="32"/>
      <c r="N54" s="32"/>
      <c r="O54" s="32"/>
      <c r="P54" s="32"/>
      <c r="Q54" s="35"/>
      <c r="R54" s="36"/>
      <c r="S54" s="36"/>
      <c r="T54" s="37">
        <f>SUM(T8:T53)</f>
        <v>34</v>
      </c>
      <c r="U54" s="32"/>
    </row>
    <row r="55" spans="1:21" ht="27" customHeight="1" x14ac:dyDescent="0.25">
      <c r="A55" s="19"/>
      <c r="B55" s="19"/>
      <c r="C55" s="38" t="s">
        <v>117</v>
      </c>
      <c r="D55" s="257">
        <f>SUM(J8:J53)</f>
        <v>3878262400</v>
      </c>
      <c r="E55" s="257"/>
      <c r="F55" s="157"/>
      <c r="G55" s="157"/>
      <c r="H55" s="158"/>
      <c r="I55" s="159"/>
      <c r="J55" s="159"/>
      <c r="K55" s="159"/>
      <c r="L55" s="159"/>
      <c r="M55" s="159"/>
      <c r="N55" s="159"/>
      <c r="O55" s="159"/>
      <c r="P55" s="159"/>
      <c r="Q55" s="160"/>
      <c r="R55" s="161"/>
      <c r="S55" s="161"/>
      <c r="T55" s="162"/>
      <c r="U55" s="155" t="s">
        <v>311</v>
      </c>
    </row>
    <row r="56" spans="1:21" ht="44.25" customHeight="1" x14ac:dyDescent="0.25">
      <c r="A56" s="32"/>
      <c r="B56" s="32"/>
      <c r="C56" s="38" t="s">
        <v>118</v>
      </c>
      <c r="D56" s="257">
        <v>3878262400</v>
      </c>
      <c r="E56" s="257"/>
      <c r="F56" s="159"/>
      <c r="G56" s="159"/>
      <c r="H56" s="163"/>
      <c r="I56" s="159"/>
      <c r="J56" s="159"/>
      <c r="K56" s="159"/>
      <c r="L56" s="159"/>
      <c r="M56" s="159"/>
      <c r="N56" s="159"/>
      <c r="O56" s="159"/>
      <c r="P56" s="159"/>
      <c r="Q56" s="153"/>
      <c r="R56" s="159"/>
      <c r="S56" s="159"/>
      <c r="T56" s="164"/>
      <c r="U56" s="154">
        <f>T54/49</f>
        <v>0.69387755102040816</v>
      </c>
    </row>
    <row r="57" spans="1:21" ht="57" customHeight="1" x14ac:dyDescent="0.25">
      <c r="A57" s="32"/>
      <c r="B57" s="32"/>
      <c r="C57" s="39" t="s">
        <v>21</v>
      </c>
      <c r="D57" s="257">
        <v>1317250611</v>
      </c>
      <c r="E57" s="257"/>
      <c r="F57" s="159"/>
      <c r="G57" s="159"/>
      <c r="H57" s="158"/>
      <c r="I57" s="159"/>
      <c r="J57" s="159"/>
      <c r="K57" s="159"/>
      <c r="L57" s="159"/>
      <c r="M57" s="159"/>
      <c r="N57" s="159"/>
      <c r="O57" s="159"/>
      <c r="P57" s="159"/>
      <c r="Q57" s="160"/>
      <c r="R57" s="159"/>
      <c r="S57" s="159"/>
      <c r="T57" s="162"/>
      <c r="U57" s="155" t="s">
        <v>310</v>
      </c>
    </row>
    <row r="58" spans="1:21" ht="44.25" customHeight="1" x14ac:dyDescent="0.25">
      <c r="A58" s="32"/>
      <c r="B58" s="32"/>
      <c r="C58" s="39" t="s">
        <v>22</v>
      </c>
      <c r="D58" s="259">
        <f>D57/D56*100</f>
        <v>33.964968718980955</v>
      </c>
      <c r="E58" s="259"/>
      <c r="F58" s="159"/>
      <c r="G58" s="159"/>
      <c r="H58" s="158"/>
      <c r="I58" s="159"/>
      <c r="J58" s="159"/>
      <c r="K58" s="159"/>
      <c r="L58" s="159"/>
      <c r="M58" s="159"/>
      <c r="N58" s="159"/>
      <c r="O58" s="159"/>
      <c r="P58" s="159"/>
      <c r="Q58" s="165"/>
      <c r="R58" s="159"/>
      <c r="S58" s="159"/>
      <c r="T58" s="162"/>
      <c r="U58" s="258">
        <f>U56/17</f>
        <v>4.0816326530612242E-2</v>
      </c>
    </row>
    <row r="59" spans="1:21" ht="44.25" customHeight="1" x14ac:dyDescent="0.25">
      <c r="A59" s="32"/>
      <c r="B59" s="32"/>
      <c r="C59" s="39" t="s">
        <v>23</v>
      </c>
      <c r="D59" s="256"/>
      <c r="E59" s="256"/>
      <c r="F59" s="159"/>
      <c r="G59" s="159"/>
      <c r="H59" s="158"/>
      <c r="I59" s="159"/>
      <c r="J59" s="159"/>
      <c r="K59" s="159"/>
      <c r="L59" s="159"/>
      <c r="M59" s="159"/>
      <c r="N59" s="159"/>
      <c r="O59" s="159"/>
      <c r="P59" s="159"/>
      <c r="Q59" s="159"/>
      <c r="R59" s="159"/>
      <c r="S59" s="159"/>
      <c r="T59" s="162"/>
      <c r="U59" s="258"/>
    </row>
    <row r="60" spans="1:21" ht="15.75" customHeight="1" x14ac:dyDescent="0.25">
      <c r="A60" s="19"/>
      <c r="B60" s="19"/>
      <c r="C60" s="40"/>
      <c r="D60" s="19"/>
      <c r="E60" s="19"/>
      <c r="F60" s="157"/>
      <c r="G60" s="157"/>
      <c r="H60" s="166"/>
      <c r="I60" s="157"/>
      <c r="J60" s="157"/>
      <c r="K60" s="157"/>
      <c r="L60" s="157"/>
      <c r="M60" s="157"/>
      <c r="N60" s="157"/>
      <c r="O60" s="157"/>
      <c r="P60" s="157"/>
      <c r="Q60" s="157"/>
      <c r="R60" s="157"/>
      <c r="S60" s="157"/>
      <c r="T60" s="167"/>
      <c r="U60" s="258"/>
    </row>
    <row r="61" spans="1:21" ht="15.75" customHeight="1" x14ac:dyDescent="0.25">
      <c r="A61" s="32"/>
      <c r="B61" s="32"/>
      <c r="C61" s="32"/>
      <c r="D61" s="32"/>
      <c r="E61" s="32"/>
      <c r="F61" s="159"/>
      <c r="G61" s="159"/>
      <c r="H61" s="158"/>
      <c r="I61" s="159"/>
      <c r="J61" s="159"/>
      <c r="K61" s="159"/>
      <c r="L61" s="159"/>
      <c r="M61" s="159"/>
      <c r="N61" s="159"/>
      <c r="O61" s="159"/>
      <c r="P61" s="159"/>
      <c r="Q61" s="159"/>
      <c r="R61" s="159"/>
      <c r="S61" s="159"/>
      <c r="T61" s="162"/>
      <c r="U61" s="32"/>
    </row>
    <row r="62" spans="1:21" ht="15.75" x14ac:dyDescent="0.25">
      <c r="A62" s="32"/>
      <c r="B62" s="32"/>
      <c r="C62" s="32"/>
      <c r="D62" s="32"/>
      <c r="E62" s="32"/>
      <c r="F62" s="159"/>
      <c r="G62" s="159"/>
      <c r="H62" s="158"/>
      <c r="I62" s="159"/>
      <c r="J62" s="159"/>
      <c r="K62" s="159"/>
      <c r="L62" s="159"/>
      <c r="M62" s="159"/>
      <c r="N62" s="159"/>
      <c r="O62" s="159"/>
      <c r="P62" s="159"/>
      <c r="Q62" s="159"/>
      <c r="R62" s="159"/>
      <c r="S62" s="159"/>
      <c r="T62" s="162"/>
      <c r="U62" s="32"/>
    </row>
    <row r="63" spans="1:21" ht="15.75" x14ac:dyDescent="0.25">
      <c r="A63" s="19"/>
      <c r="B63" s="19"/>
      <c r="C63" s="19"/>
      <c r="D63" s="19"/>
      <c r="E63" s="19"/>
      <c r="F63" s="19"/>
      <c r="G63" s="19"/>
      <c r="H63" s="44"/>
      <c r="I63" s="19"/>
      <c r="J63" s="19"/>
      <c r="K63" s="19"/>
      <c r="L63" s="19"/>
      <c r="M63" s="19"/>
      <c r="N63" s="19"/>
      <c r="O63" s="19"/>
      <c r="P63" s="19"/>
      <c r="Q63" s="19"/>
      <c r="R63" s="19"/>
      <c r="S63" s="19"/>
      <c r="T63" s="127"/>
      <c r="U63" s="19"/>
    </row>
    <row r="64" spans="1:21" ht="15.75" x14ac:dyDescent="0.25">
      <c r="A64" s="19"/>
      <c r="B64" s="19"/>
      <c r="C64" s="19"/>
      <c r="D64" s="19"/>
      <c r="E64" s="19"/>
      <c r="F64" s="19"/>
      <c r="G64" s="19"/>
      <c r="H64" s="44"/>
      <c r="I64" s="19"/>
      <c r="J64" s="19"/>
      <c r="K64" s="19"/>
      <c r="L64" s="19"/>
      <c r="M64" s="19"/>
      <c r="N64" s="19"/>
      <c r="O64" s="19"/>
      <c r="P64" s="19"/>
      <c r="Q64" s="19"/>
      <c r="R64" s="19"/>
      <c r="S64" s="19"/>
      <c r="T64" s="127"/>
      <c r="U64" s="19"/>
    </row>
    <row r="65" spans="1:21" ht="15.75" x14ac:dyDescent="0.25">
      <c r="A65" s="19"/>
      <c r="B65" s="19"/>
      <c r="C65" s="19"/>
      <c r="D65" s="19"/>
      <c r="E65" s="19"/>
      <c r="F65" s="19"/>
      <c r="G65" s="19"/>
      <c r="H65" s="44"/>
      <c r="I65" s="19"/>
      <c r="J65" s="19"/>
      <c r="K65" s="19"/>
      <c r="L65" s="19"/>
      <c r="M65" s="19"/>
      <c r="N65" s="19"/>
      <c r="O65" s="19"/>
      <c r="P65" s="19"/>
      <c r="Q65" s="19"/>
      <c r="R65" s="19"/>
      <c r="S65" s="19"/>
      <c r="T65" s="127"/>
      <c r="U65" s="19"/>
    </row>
    <row r="66" spans="1:21" ht="15.75" x14ac:dyDescent="0.25">
      <c r="A66" s="19"/>
      <c r="B66" s="19"/>
      <c r="C66" s="19"/>
      <c r="D66" s="19"/>
      <c r="E66" s="19"/>
      <c r="F66" s="19"/>
      <c r="G66" s="19"/>
      <c r="H66" s="44"/>
      <c r="I66" s="19"/>
      <c r="J66" s="19"/>
      <c r="K66" s="19"/>
      <c r="L66" s="19"/>
      <c r="M66" s="19"/>
      <c r="N66" s="19"/>
      <c r="O66" s="19"/>
      <c r="P66" s="19"/>
      <c r="Q66" s="19"/>
      <c r="R66" s="19"/>
      <c r="S66" s="19"/>
      <c r="T66" s="127"/>
      <c r="U66" s="19"/>
    </row>
    <row r="67" spans="1:21" ht="15.75" x14ac:dyDescent="0.25">
      <c r="A67" s="19"/>
      <c r="B67" s="19"/>
      <c r="C67" s="19"/>
      <c r="D67" s="19"/>
      <c r="E67" s="19"/>
      <c r="F67" s="19"/>
      <c r="G67" s="19"/>
      <c r="H67" s="44"/>
      <c r="I67" s="19"/>
      <c r="J67" s="19"/>
      <c r="K67" s="19"/>
      <c r="L67" s="19"/>
      <c r="M67" s="19"/>
      <c r="N67" s="19"/>
      <c r="O67" s="19"/>
      <c r="P67" s="19"/>
      <c r="Q67" s="19"/>
      <c r="R67" s="19"/>
      <c r="S67" s="19"/>
      <c r="T67" s="127"/>
      <c r="U67" s="19"/>
    </row>
    <row r="68" spans="1:21" ht="15.75" x14ac:dyDescent="0.25">
      <c r="A68" s="19"/>
      <c r="B68" s="19"/>
      <c r="C68" s="19"/>
      <c r="D68" s="19"/>
      <c r="E68" s="19"/>
      <c r="F68" s="19"/>
      <c r="G68" s="19"/>
      <c r="H68" s="44"/>
      <c r="I68" s="19"/>
      <c r="J68" s="19"/>
      <c r="K68" s="19"/>
      <c r="L68" s="19"/>
      <c r="M68" s="19"/>
      <c r="N68" s="19"/>
      <c r="O68" s="19"/>
      <c r="P68" s="19"/>
      <c r="Q68" s="19"/>
      <c r="R68" s="19"/>
      <c r="S68" s="19"/>
      <c r="T68" s="127"/>
      <c r="U68" s="19"/>
    </row>
    <row r="69" spans="1:21" ht="15.75" x14ac:dyDescent="0.25">
      <c r="A69" s="19"/>
      <c r="B69" s="19"/>
      <c r="C69" s="19"/>
      <c r="D69" s="19"/>
      <c r="E69" s="19"/>
      <c r="F69" s="19"/>
      <c r="G69" s="19"/>
      <c r="H69" s="44"/>
      <c r="I69" s="19"/>
      <c r="J69" s="19"/>
      <c r="K69" s="19"/>
      <c r="L69" s="19"/>
      <c r="M69" s="19"/>
      <c r="N69" s="19"/>
      <c r="O69" s="19"/>
      <c r="P69" s="19"/>
      <c r="Q69" s="19"/>
      <c r="R69" s="19"/>
      <c r="S69" s="19"/>
      <c r="T69" s="127"/>
      <c r="U69" s="19"/>
    </row>
    <row r="70" spans="1:21" ht="15.75" x14ac:dyDescent="0.25">
      <c r="A70" s="19"/>
      <c r="B70" s="19"/>
      <c r="C70" s="19"/>
      <c r="D70" s="19"/>
      <c r="E70" s="19"/>
      <c r="F70" s="19"/>
      <c r="G70" s="19"/>
      <c r="H70" s="44"/>
      <c r="I70" s="19"/>
      <c r="J70" s="19"/>
      <c r="K70" s="19"/>
      <c r="L70" s="19"/>
      <c r="M70" s="19"/>
      <c r="N70" s="19"/>
      <c r="O70" s="19"/>
      <c r="P70" s="19"/>
      <c r="Q70" s="19"/>
      <c r="R70" s="19"/>
      <c r="S70" s="19"/>
      <c r="T70" s="127"/>
      <c r="U70" s="19"/>
    </row>
    <row r="71" spans="1:21" ht="15.75" x14ac:dyDescent="0.25">
      <c r="A71" s="19"/>
      <c r="B71" s="19"/>
      <c r="C71" s="19"/>
      <c r="D71" s="19"/>
      <c r="E71" s="19"/>
      <c r="F71" s="19"/>
      <c r="G71" s="19"/>
      <c r="H71" s="44"/>
      <c r="I71" s="19"/>
      <c r="J71" s="19"/>
      <c r="K71" s="19"/>
      <c r="L71" s="19"/>
      <c r="M71" s="19"/>
      <c r="N71" s="19"/>
      <c r="O71" s="19"/>
      <c r="P71" s="19"/>
      <c r="Q71" s="19"/>
      <c r="R71" s="19"/>
      <c r="S71" s="19"/>
      <c r="T71" s="127"/>
      <c r="U71" s="19"/>
    </row>
    <row r="72" spans="1:21" ht="15.75" x14ac:dyDescent="0.25">
      <c r="A72" s="19"/>
      <c r="B72" s="19"/>
      <c r="C72" s="19"/>
      <c r="D72" s="19"/>
      <c r="E72" s="19"/>
      <c r="F72" s="19"/>
      <c r="G72" s="19"/>
      <c r="H72" s="44"/>
      <c r="I72" s="19"/>
      <c r="J72" s="19"/>
      <c r="K72" s="19"/>
      <c r="L72" s="19"/>
      <c r="M72" s="19"/>
      <c r="N72" s="19"/>
      <c r="O72" s="19"/>
      <c r="P72" s="19"/>
      <c r="Q72" s="19"/>
      <c r="R72" s="19"/>
      <c r="S72" s="19"/>
      <c r="T72" s="127"/>
      <c r="U72" s="19"/>
    </row>
    <row r="73" spans="1:21" ht="15.75" x14ac:dyDescent="0.25">
      <c r="A73" s="19"/>
      <c r="B73" s="19"/>
      <c r="C73" s="19"/>
      <c r="D73" s="19"/>
      <c r="E73" s="19"/>
      <c r="F73" s="19"/>
      <c r="G73" s="19"/>
      <c r="H73" s="44"/>
      <c r="I73" s="19"/>
      <c r="J73" s="19"/>
      <c r="K73" s="19"/>
      <c r="L73" s="19"/>
      <c r="M73" s="19"/>
      <c r="N73" s="19"/>
      <c r="O73" s="19"/>
      <c r="P73" s="19"/>
      <c r="Q73" s="19"/>
      <c r="R73" s="19"/>
      <c r="S73" s="19"/>
      <c r="T73" s="127"/>
      <c r="U73" s="19"/>
    </row>
    <row r="74" spans="1:21" ht="15.75" x14ac:dyDescent="0.25">
      <c r="A74" s="19"/>
      <c r="B74" s="19"/>
      <c r="C74" s="19"/>
      <c r="D74" s="19"/>
      <c r="E74" s="19"/>
      <c r="F74" s="19"/>
      <c r="G74" s="19"/>
      <c r="H74" s="44"/>
      <c r="I74" s="19"/>
      <c r="J74" s="19"/>
      <c r="K74" s="19"/>
      <c r="L74" s="19"/>
      <c r="M74" s="19"/>
      <c r="N74" s="19"/>
      <c r="O74" s="19"/>
      <c r="P74" s="19"/>
      <c r="Q74" s="19"/>
      <c r="R74" s="19"/>
      <c r="S74" s="19"/>
      <c r="T74" s="127"/>
      <c r="U74" s="19"/>
    </row>
    <row r="75" spans="1:21" ht="15.75" x14ac:dyDescent="0.25">
      <c r="A75" s="19"/>
      <c r="B75" s="19"/>
      <c r="C75" s="19"/>
      <c r="D75" s="19"/>
      <c r="E75" s="19"/>
      <c r="F75" s="19"/>
      <c r="G75" s="19"/>
      <c r="H75" s="44"/>
      <c r="I75" s="19"/>
      <c r="J75" s="19"/>
      <c r="K75" s="19"/>
      <c r="L75" s="19"/>
      <c r="M75" s="19"/>
      <c r="N75" s="19"/>
      <c r="O75" s="19"/>
      <c r="P75" s="19"/>
      <c r="Q75" s="19"/>
      <c r="R75" s="19"/>
      <c r="S75" s="19"/>
      <c r="T75" s="127"/>
      <c r="U75" s="19"/>
    </row>
    <row r="76" spans="1:21" ht="15.75" x14ac:dyDescent="0.25">
      <c r="A76" s="19"/>
      <c r="B76" s="19"/>
      <c r="C76" s="19"/>
      <c r="D76" s="19"/>
      <c r="E76" s="19"/>
      <c r="F76" s="19"/>
      <c r="G76" s="19"/>
      <c r="H76" s="44"/>
      <c r="I76" s="19"/>
      <c r="J76" s="19"/>
      <c r="K76" s="19"/>
      <c r="L76" s="19"/>
      <c r="M76" s="19"/>
      <c r="N76" s="19"/>
      <c r="O76" s="19"/>
      <c r="P76" s="19"/>
      <c r="Q76" s="19"/>
      <c r="R76" s="19"/>
      <c r="S76" s="19"/>
      <c r="T76" s="127"/>
      <c r="U76" s="19"/>
    </row>
    <row r="77" spans="1:21" ht="15.75" x14ac:dyDescent="0.25">
      <c r="A77" s="19"/>
      <c r="B77" s="19"/>
      <c r="C77" s="19"/>
      <c r="D77" s="19"/>
      <c r="E77" s="19"/>
      <c r="F77" s="19"/>
      <c r="G77" s="19"/>
      <c r="H77" s="44"/>
      <c r="I77" s="19"/>
      <c r="J77" s="19"/>
      <c r="K77" s="19"/>
      <c r="L77" s="19"/>
      <c r="M77" s="19"/>
      <c r="N77" s="19"/>
      <c r="O77" s="19"/>
      <c r="P77" s="19"/>
      <c r="Q77" s="19"/>
      <c r="R77" s="19"/>
      <c r="S77" s="19"/>
      <c r="T77" s="127"/>
      <c r="U77" s="19"/>
    </row>
    <row r="78" spans="1:21" ht="15.75" x14ac:dyDescent="0.25">
      <c r="A78" s="19"/>
      <c r="B78" s="19"/>
      <c r="C78" s="19"/>
      <c r="D78" s="19"/>
      <c r="E78" s="19"/>
      <c r="F78" s="19"/>
      <c r="G78" s="19"/>
      <c r="H78" s="44"/>
      <c r="I78" s="19"/>
      <c r="J78" s="19"/>
      <c r="K78" s="19"/>
      <c r="L78" s="19"/>
      <c r="M78" s="19"/>
      <c r="N78" s="19"/>
      <c r="O78" s="19"/>
      <c r="P78" s="19"/>
      <c r="Q78" s="19"/>
      <c r="R78" s="19"/>
      <c r="S78" s="19"/>
      <c r="T78" s="127"/>
      <c r="U78" s="19"/>
    </row>
    <row r="79" spans="1:21" ht="15.75" x14ac:dyDescent="0.25">
      <c r="A79" s="19"/>
      <c r="B79" s="19"/>
      <c r="C79" s="19"/>
      <c r="D79" s="19"/>
      <c r="E79" s="19"/>
      <c r="F79" s="19"/>
      <c r="G79" s="19"/>
      <c r="H79" s="44"/>
      <c r="I79" s="19"/>
      <c r="J79" s="19"/>
      <c r="K79" s="19"/>
      <c r="L79" s="19"/>
      <c r="M79" s="19"/>
      <c r="N79" s="19"/>
      <c r="O79" s="19"/>
      <c r="P79" s="19"/>
      <c r="Q79" s="19"/>
      <c r="R79" s="19"/>
      <c r="S79" s="19"/>
      <c r="T79" s="127"/>
      <c r="U79" s="19"/>
    </row>
    <row r="80" spans="1:21" ht="15.75" x14ac:dyDescent="0.25">
      <c r="A80" s="19"/>
      <c r="B80" s="19"/>
      <c r="C80" s="19"/>
      <c r="D80" s="19"/>
      <c r="E80" s="19"/>
      <c r="F80" s="19"/>
      <c r="G80" s="19"/>
      <c r="H80" s="44"/>
      <c r="I80" s="19"/>
      <c r="J80" s="19"/>
      <c r="K80" s="19"/>
      <c r="L80" s="19"/>
      <c r="M80" s="19"/>
      <c r="N80" s="19"/>
      <c r="O80" s="19"/>
      <c r="P80" s="19"/>
      <c r="Q80" s="19"/>
      <c r="R80" s="19"/>
      <c r="S80" s="19"/>
      <c r="T80" s="127"/>
      <c r="U80" s="19"/>
    </row>
    <row r="81" spans="1:21" ht="15.75" x14ac:dyDescent="0.25">
      <c r="A81" s="19"/>
      <c r="B81" s="19"/>
      <c r="C81" s="19"/>
      <c r="D81" s="19"/>
      <c r="E81" s="19"/>
      <c r="F81" s="19"/>
      <c r="G81" s="19"/>
      <c r="H81" s="44"/>
      <c r="I81" s="19"/>
      <c r="J81" s="19"/>
      <c r="K81" s="19"/>
      <c r="L81" s="19"/>
      <c r="M81" s="19"/>
      <c r="N81" s="19"/>
      <c r="O81" s="19"/>
      <c r="P81" s="19"/>
      <c r="Q81" s="19"/>
      <c r="R81" s="19"/>
      <c r="S81" s="19"/>
      <c r="T81" s="127"/>
      <c r="U81" s="19"/>
    </row>
    <row r="82" spans="1:21" ht="15.75" x14ac:dyDescent="0.25">
      <c r="A82" s="19"/>
      <c r="B82" s="19"/>
      <c r="C82" s="19"/>
      <c r="D82" s="19"/>
      <c r="E82" s="19"/>
      <c r="F82" s="19"/>
      <c r="G82" s="19"/>
      <c r="H82" s="44"/>
      <c r="I82" s="19"/>
      <c r="J82" s="19"/>
      <c r="K82" s="19"/>
      <c r="L82" s="19"/>
      <c r="M82" s="19"/>
      <c r="N82" s="19"/>
      <c r="O82" s="19"/>
      <c r="P82" s="19"/>
      <c r="Q82" s="19"/>
      <c r="R82" s="19"/>
      <c r="S82" s="19"/>
      <c r="T82" s="127"/>
      <c r="U82" s="19"/>
    </row>
    <row r="83" spans="1:21" ht="15.75" x14ac:dyDescent="0.25">
      <c r="A83" s="19"/>
      <c r="B83" s="19"/>
      <c r="C83" s="19"/>
      <c r="D83" s="19"/>
      <c r="E83" s="19"/>
      <c r="F83" s="19"/>
      <c r="G83" s="19"/>
      <c r="H83" s="44"/>
      <c r="I83" s="19"/>
      <c r="J83" s="19"/>
      <c r="K83" s="19"/>
      <c r="L83" s="19"/>
      <c r="M83" s="19"/>
      <c r="N83" s="19"/>
      <c r="O83" s="19"/>
      <c r="P83" s="19"/>
      <c r="Q83" s="19"/>
      <c r="R83" s="19"/>
      <c r="S83" s="19"/>
      <c r="T83" s="127"/>
      <c r="U83" s="19"/>
    </row>
    <row r="84" spans="1:21" ht="15.75" x14ac:dyDescent="0.25">
      <c r="A84" s="19"/>
      <c r="B84" s="19"/>
      <c r="C84" s="19"/>
      <c r="D84" s="19"/>
      <c r="E84" s="19"/>
      <c r="F84" s="19"/>
      <c r="G84" s="19"/>
      <c r="H84" s="44"/>
      <c r="I84" s="19"/>
      <c r="J84" s="19"/>
      <c r="K84" s="19"/>
      <c r="L84" s="19"/>
      <c r="M84" s="19"/>
      <c r="N84" s="19"/>
      <c r="O84" s="19"/>
      <c r="P84" s="19"/>
      <c r="Q84" s="19"/>
      <c r="R84" s="19"/>
      <c r="S84" s="19"/>
      <c r="T84" s="127"/>
      <c r="U84" s="19"/>
    </row>
    <row r="85" spans="1:21" ht="15.75" x14ac:dyDescent="0.25">
      <c r="A85" s="19"/>
      <c r="B85" s="19"/>
      <c r="C85" s="19"/>
      <c r="D85" s="19"/>
      <c r="E85" s="19"/>
      <c r="F85" s="19"/>
      <c r="G85" s="19"/>
      <c r="H85" s="44"/>
      <c r="I85" s="19"/>
      <c r="J85" s="19"/>
      <c r="K85" s="19"/>
      <c r="L85" s="19"/>
      <c r="M85" s="19"/>
      <c r="N85" s="19"/>
      <c r="O85" s="19"/>
      <c r="P85" s="19"/>
      <c r="Q85" s="19"/>
      <c r="R85" s="19"/>
      <c r="S85" s="19"/>
      <c r="T85" s="127"/>
      <c r="U85" s="19"/>
    </row>
  </sheetData>
  <mergeCells count="116">
    <mergeCell ref="K23:K31"/>
    <mergeCell ref="A32:A38"/>
    <mergeCell ref="B32:B38"/>
    <mergeCell ref="C32:C38"/>
    <mergeCell ref="U58:U60"/>
    <mergeCell ref="D57:E57"/>
    <mergeCell ref="D58:E58"/>
    <mergeCell ref="K39:K47"/>
    <mergeCell ref="K32:K38"/>
    <mergeCell ref="A39:A47"/>
    <mergeCell ref="B39:B47"/>
    <mergeCell ref="C39:C47"/>
    <mergeCell ref="D39:D47"/>
    <mergeCell ref="E39:E47"/>
    <mergeCell ref="F39:F47"/>
    <mergeCell ref="G39:G47"/>
    <mergeCell ref="H39:H47"/>
    <mergeCell ref="J39:J47"/>
    <mergeCell ref="J19:J22"/>
    <mergeCell ref="D59:E59"/>
    <mergeCell ref="K48:K50"/>
    <mergeCell ref="A51:A52"/>
    <mergeCell ref="B51:B52"/>
    <mergeCell ref="C51:C52"/>
    <mergeCell ref="D51:D52"/>
    <mergeCell ref="E51:E52"/>
    <mergeCell ref="F51:F52"/>
    <mergeCell ref="G51:G52"/>
    <mergeCell ref="H51:H52"/>
    <mergeCell ref="J51:J52"/>
    <mergeCell ref="A48:A50"/>
    <mergeCell ref="B48:B50"/>
    <mergeCell ref="C48:C50"/>
    <mergeCell ref="D48:D50"/>
    <mergeCell ref="E48:E50"/>
    <mergeCell ref="F48:F50"/>
    <mergeCell ref="G48:G50"/>
    <mergeCell ref="H48:H50"/>
    <mergeCell ref="J48:J50"/>
    <mergeCell ref="D55:E55"/>
    <mergeCell ref="D56:E56"/>
    <mergeCell ref="K51:K52"/>
    <mergeCell ref="F19:F22"/>
    <mergeCell ref="D32:D38"/>
    <mergeCell ref="E32:E38"/>
    <mergeCell ref="F32:F38"/>
    <mergeCell ref="G32:G38"/>
    <mergeCell ref="H32:H38"/>
    <mergeCell ref="J32:J38"/>
    <mergeCell ref="U19:U20"/>
    <mergeCell ref="A23:A31"/>
    <mergeCell ref="B23:B31"/>
    <mergeCell ref="C23:C31"/>
    <mergeCell ref="D23:D31"/>
    <mergeCell ref="E23:E31"/>
    <mergeCell ref="F23:F31"/>
    <mergeCell ref="G23:G31"/>
    <mergeCell ref="H23:H31"/>
    <mergeCell ref="J23:J31"/>
    <mergeCell ref="O19:O20"/>
    <mergeCell ref="P19:P20"/>
    <mergeCell ref="Q19:Q20"/>
    <mergeCell ref="R19:R20"/>
    <mergeCell ref="S19:S20"/>
    <mergeCell ref="T19:T20"/>
    <mergeCell ref="I19:I20"/>
    <mergeCell ref="S13:S14"/>
    <mergeCell ref="T13:T14"/>
    <mergeCell ref="U13:U17"/>
    <mergeCell ref="M13:M14"/>
    <mergeCell ref="N13:N14"/>
    <mergeCell ref="O13:O14"/>
    <mergeCell ref="P13:P14"/>
    <mergeCell ref="Q13:Q14"/>
    <mergeCell ref="R13:R14"/>
    <mergeCell ref="G19:G22"/>
    <mergeCell ref="H19:H22"/>
    <mergeCell ref="A6:P6"/>
    <mergeCell ref="G12:G17"/>
    <mergeCell ref="H12:H17"/>
    <mergeCell ref="J12:J17"/>
    <mergeCell ref="K12:K17"/>
    <mergeCell ref="I13:I14"/>
    <mergeCell ref="L13:L14"/>
    <mergeCell ref="A12:A17"/>
    <mergeCell ref="B12:B17"/>
    <mergeCell ref="C12:C17"/>
    <mergeCell ref="D12:D17"/>
    <mergeCell ref="E12:E17"/>
    <mergeCell ref="F12:F17"/>
    <mergeCell ref="K19:K22"/>
    <mergeCell ref="L19:L20"/>
    <mergeCell ref="M19:M20"/>
    <mergeCell ref="N19:N20"/>
    <mergeCell ref="A19:A22"/>
    <mergeCell ref="B19:B22"/>
    <mergeCell ref="C19:C22"/>
    <mergeCell ref="D19:D22"/>
    <mergeCell ref="E19:E22"/>
    <mergeCell ref="Q6:U6"/>
    <mergeCell ref="A1:F2"/>
    <mergeCell ref="G1:U1"/>
    <mergeCell ref="G2:K2"/>
    <mergeCell ref="L2:P2"/>
    <mergeCell ref="Q2:U2"/>
    <mergeCell ref="A3:U5"/>
    <mergeCell ref="E9:E11"/>
    <mergeCell ref="F9:F11"/>
    <mergeCell ref="G9:G11"/>
    <mergeCell ref="H9:H11"/>
    <mergeCell ref="J9:J11"/>
    <mergeCell ref="K9:K11"/>
    <mergeCell ref="A9:A11"/>
    <mergeCell ref="B9:B11"/>
    <mergeCell ref="C9:C11"/>
    <mergeCell ref="D9:D11"/>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8C062-4291-44E6-B3F2-F4E26FC2E110}">
  <dimension ref="A1:V15"/>
  <sheetViews>
    <sheetView topLeftCell="H1" zoomScale="60" zoomScaleNormal="60" workbookViewId="0">
      <selection activeCell="I8" sqref="I8"/>
    </sheetView>
  </sheetViews>
  <sheetFormatPr baseColWidth="10" defaultRowHeight="15" x14ac:dyDescent="0.25"/>
  <cols>
    <col min="1" max="1" width="11.42578125" style="9"/>
    <col min="2" max="2" width="17.5703125" style="9" customWidth="1"/>
    <col min="3" max="3" width="36.7109375" style="9" customWidth="1"/>
    <col min="4" max="4" width="20.28515625" style="9" customWidth="1"/>
    <col min="5" max="5" width="34.140625" style="9" customWidth="1"/>
    <col min="6" max="6" width="35.42578125" style="9" customWidth="1"/>
    <col min="7" max="7" width="34.85546875" style="9" customWidth="1"/>
    <col min="8" max="8" width="22.28515625" style="9" customWidth="1"/>
    <col min="9" max="9" width="45.85546875" style="9" customWidth="1"/>
    <col min="10" max="10" width="27.5703125" style="9" customWidth="1"/>
    <col min="11" max="11" width="22.85546875" style="9" customWidth="1"/>
    <col min="12" max="12" width="20.140625" style="9" customWidth="1"/>
    <col min="13" max="13" width="21.42578125" style="9" customWidth="1"/>
    <col min="14" max="14" width="16.28515625" style="9" customWidth="1"/>
    <col min="15" max="15" width="22.5703125" style="9" customWidth="1"/>
    <col min="16" max="16" width="24.5703125" style="9" customWidth="1"/>
    <col min="17" max="17" width="16" style="9" customWidth="1"/>
    <col min="18" max="18" width="17.85546875" style="9" customWidth="1"/>
    <col min="19" max="19" width="35" style="9" customWidth="1"/>
    <col min="20" max="20" width="15.42578125" style="9" customWidth="1"/>
    <col min="21" max="21" width="24.85546875" style="9" customWidth="1"/>
    <col min="22" max="22" width="13.7109375" style="9" customWidth="1"/>
    <col min="23" max="16384" width="11.42578125" style="9"/>
  </cols>
  <sheetData>
    <row r="1" spans="1:22" ht="66.75" customHeight="1" x14ac:dyDescent="0.25">
      <c r="A1" s="228"/>
      <c r="B1" s="229"/>
      <c r="C1" s="229"/>
      <c r="D1" s="229"/>
      <c r="E1" s="229"/>
      <c r="F1" s="230"/>
      <c r="G1" s="234" t="s">
        <v>24</v>
      </c>
      <c r="H1" s="234"/>
      <c r="I1" s="234"/>
      <c r="J1" s="234"/>
      <c r="K1" s="234"/>
      <c r="L1" s="234"/>
      <c r="M1" s="234"/>
      <c r="N1" s="234"/>
      <c r="O1" s="234"/>
      <c r="P1" s="234"/>
      <c r="Q1" s="234"/>
      <c r="R1" s="234"/>
      <c r="S1" s="234"/>
      <c r="T1" s="234"/>
      <c r="U1" s="234"/>
    </row>
    <row r="2" spans="1:22" ht="37.5" customHeight="1" x14ac:dyDescent="0.25">
      <c r="A2" s="231"/>
      <c r="B2" s="232"/>
      <c r="C2" s="232"/>
      <c r="D2" s="232"/>
      <c r="E2" s="232"/>
      <c r="F2" s="233"/>
      <c r="G2" s="235" t="s">
        <v>31</v>
      </c>
      <c r="H2" s="236"/>
      <c r="I2" s="236"/>
      <c r="J2" s="236"/>
      <c r="K2" s="237"/>
      <c r="L2" s="235" t="s">
        <v>32</v>
      </c>
      <c r="M2" s="236"/>
      <c r="N2" s="236"/>
      <c r="O2" s="236"/>
      <c r="P2" s="236"/>
      <c r="Q2" s="236" t="s">
        <v>33</v>
      </c>
      <c r="R2" s="236"/>
      <c r="S2" s="236"/>
      <c r="T2" s="236"/>
      <c r="U2" s="236"/>
    </row>
    <row r="3" spans="1:22" ht="15.75" customHeight="1" x14ac:dyDescent="0.25">
      <c r="A3" s="238" t="s">
        <v>34</v>
      </c>
      <c r="B3" s="238"/>
      <c r="C3" s="238"/>
      <c r="D3" s="238"/>
      <c r="E3" s="238"/>
      <c r="F3" s="238"/>
      <c r="G3" s="238"/>
      <c r="H3" s="238"/>
      <c r="I3" s="238"/>
      <c r="J3" s="238"/>
      <c r="K3" s="238"/>
      <c r="L3" s="238"/>
      <c r="M3" s="238"/>
      <c r="N3" s="238"/>
      <c r="O3" s="238"/>
      <c r="P3" s="238"/>
      <c r="Q3" s="238"/>
      <c r="R3" s="238"/>
      <c r="S3" s="238"/>
      <c r="T3" s="238"/>
      <c r="U3" s="238"/>
    </row>
    <row r="4" spans="1:22" ht="15.75" customHeight="1" x14ac:dyDescent="0.25">
      <c r="A4" s="238"/>
      <c r="B4" s="238"/>
      <c r="C4" s="238"/>
      <c r="D4" s="238"/>
      <c r="E4" s="238"/>
      <c r="F4" s="238"/>
      <c r="G4" s="238"/>
      <c r="H4" s="238"/>
      <c r="I4" s="238"/>
      <c r="J4" s="238"/>
      <c r="K4" s="238"/>
      <c r="L4" s="238"/>
      <c r="M4" s="238"/>
      <c r="N4" s="238"/>
      <c r="O4" s="238"/>
      <c r="P4" s="238"/>
      <c r="Q4" s="238"/>
      <c r="R4" s="238"/>
      <c r="S4" s="238"/>
      <c r="T4" s="238"/>
      <c r="U4" s="238"/>
    </row>
    <row r="5" spans="1:22" ht="15.75" customHeight="1" x14ac:dyDescent="0.25">
      <c r="A5" s="238"/>
      <c r="B5" s="238"/>
      <c r="C5" s="238"/>
      <c r="D5" s="238"/>
      <c r="E5" s="238"/>
      <c r="F5" s="238"/>
      <c r="G5" s="238"/>
      <c r="H5" s="238"/>
      <c r="I5" s="238"/>
      <c r="J5" s="238"/>
      <c r="K5" s="238"/>
      <c r="L5" s="238"/>
      <c r="M5" s="238"/>
      <c r="N5" s="238"/>
      <c r="O5" s="238"/>
      <c r="P5" s="238"/>
      <c r="Q5" s="238"/>
      <c r="R5" s="238"/>
      <c r="S5" s="238"/>
      <c r="T5" s="238"/>
      <c r="U5" s="238"/>
    </row>
    <row r="6" spans="1:22" ht="25.5" customHeight="1" x14ac:dyDescent="0.25">
      <c r="A6" s="227" t="s">
        <v>17</v>
      </c>
      <c r="B6" s="227"/>
      <c r="C6" s="227"/>
      <c r="D6" s="227"/>
      <c r="E6" s="227"/>
      <c r="F6" s="227"/>
      <c r="G6" s="227"/>
      <c r="H6" s="227"/>
      <c r="I6" s="227"/>
      <c r="J6" s="227"/>
      <c r="K6" s="227"/>
      <c r="L6" s="227"/>
      <c r="M6" s="227"/>
      <c r="N6" s="227"/>
      <c r="O6" s="227"/>
      <c r="P6" s="227"/>
      <c r="Q6" s="227" t="s">
        <v>18</v>
      </c>
      <c r="R6" s="227"/>
      <c r="S6" s="227"/>
      <c r="T6" s="227"/>
      <c r="U6" s="227"/>
    </row>
    <row r="7" spans="1:22" ht="113.25" customHeight="1" x14ac:dyDescent="0.25">
      <c r="A7" s="10" t="s">
        <v>0</v>
      </c>
      <c r="B7" s="10" t="s">
        <v>1</v>
      </c>
      <c r="C7" s="10" t="s">
        <v>30</v>
      </c>
      <c r="D7" s="10" t="s">
        <v>2</v>
      </c>
      <c r="E7" s="10" t="s">
        <v>123</v>
      </c>
      <c r="F7" s="10" t="s">
        <v>122</v>
      </c>
      <c r="G7" s="10" t="s">
        <v>3</v>
      </c>
      <c r="H7" s="10" t="s">
        <v>5</v>
      </c>
      <c r="I7" s="10" t="s">
        <v>4</v>
      </c>
      <c r="J7" s="10" t="s">
        <v>29</v>
      </c>
      <c r="K7" s="2" t="s">
        <v>8</v>
      </c>
      <c r="L7" s="10" t="s">
        <v>7</v>
      </c>
      <c r="M7" s="10" t="s">
        <v>10</v>
      </c>
      <c r="N7" s="10" t="s">
        <v>9</v>
      </c>
      <c r="O7" s="1" t="s">
        <v>6</v>
      </c>
      <c r="P7" s="1" t="s">
        <v>11</v>
      </c>
      <c r="Q7" s="3" t="s">
        <v>13</v>
      </c>
      <c r="R7" s="3" t="s">
        <v>12</v>
      </c>
      <c r="S7" s="3" t="s">
        <v>14</v>
      </c>
      <c r="T7" s="3" t="s">
        <v>15</v>
      </c>
      <c r="U7" s="10" t="s">
        <v>16</v>
      </c>
    </row>
    <row r="8" spans="1:22" s="134" customFormat="1" ht="181.5" customHeight="1" x14ac:dyDescent="0.25">
      <c r="A8" s="56">
        <v>1</v>
      </c>
      <c r="B8" s="56">
        <v>2021002131</v>
      </c>
      <c r="C8" s="46" t="s">
        <v>411</v>
      </c>
      <c r="D8" s="58">
        <v>200356</v>
      </c>
      <c r="E8" s="106" t="s">
        <v>119</v>
      </c>
      <c r="F8" s="46" t="s">
        <v>120</v>
      </c>
      <c r="G8" s="106" t="s">
        <v>121</v>
      </c>
      <c r="H8" s="105" t="s">
        <v>412</v>
      </c>
      <c r="I8" s="46" t="s">
        <v>413</v>
      </c>
      <c r="J8" s="60">
        <v>180000000</v>
      </c>
      <c r="K8" s="60">
        <v>180000000</v>
      </c>
      <c r="L8" s="56">
        <v>6</v>
      </c>
      <c r="M8" s="56">
        <v>6</v>
      </c>
      <c r="N8" s="56">
        <v>12</v>
      </c>
      <c r="O8" s="107" t="s">
        <v>68</v>
      </c>
      <c r="P8" s="107" t="s">
        <v>68</v>
      </c>
      <c r="Q8" s="56">
        <v>6</v>
      </c>
      <c r="R8" s="56"/>
      <c r="S8" s="56"/>
      <c r="T8" s="5">
        <f>Q8/L8</f>
        <v>1</v>
      </c>
      <c r="U8" s="61"/>
    </row>
    <row r="9" spans="1:22" x14ac:dyDescent="0.25">
      <c r="T9" s="4">
        <f>SUM(T8)</f>
        <v>1</v>
      </c>
      <c r="U9" s="6"/>
      <c r="V9" s="7"/>
    </row>
    <row r="10" spans="1:22" ht="23.25" x14ac:dyDescent="0.25">
      <c r="T10" s="8"/>
      <c r="U10" s="155" t="s">
        <v>311</v>
      </c>
    </row>
    <row r="11" spans="1:22" ht="36.75" customHeight="1" x14ac:dyDescent="0.25">
      <c r="E11" s="12" t="s">
        <v>19</v>
      </c>
      <c r="F11" s="260">
        <v>180000000</v>
      </c>
      <c r="G11" s="261"/>
      <c r="U11" s="154">
        <f>T9</f>
        <v>1</v>
      </c>
    </row>
    <row r="12" spans="1:22" ht="23.25" x14ac:dyDescent="0.25">
      <c r="E12" s="12" t="s">
        <v>20</v>
      </c>
      <c r="F12" s="260">
        <v>180000000</v>
      </c>
      <c r="G12" s="261"/>
      <c r="U12" s="155" t="s">
        <v>310</v>
      </c>
    </row>
    <row r="13" spans="1:22" ht="30" x14ac:dyDescent="0.25">
      <c r="E13" s="11" t="s">
        <v>21</v>
      </c>
      <c r="F13" s="260">
        <v>90000000</v>
      </c>
      <c r="G13" s="261"/>
      <c r="U13" s="266">
        <f>U11/17</f>
        <v>5.8823529411764705E-2</v>
      </c>
    </row>
    <row r="14" spans="1:22" ht="38.25" customHeight="1" x14ac:dyDescent="0.25">
      <c r="E14" s="11" t="s">
        <v>22</v>
      </c>
      <c r="F14" s="262">
        <f>F13/F12*100</f>
        <v>50</v>
      </c>
      <c r="G14" s="263"/>
      <c r="U14" s="266"/>
    </row>
    <row r="15" spans="1:22" ht="39.75" customHeight="1" x14ac:dyDescent="0.25">
      <c r="E15" s="11" t="s">
        <v>23</v>
      </c>
      <c r="F15" s="264"/>
      <c r="G15" s="265"/>
      <c r="U15" s="266"/>
    </row>
  </sheetData>
  <mergeCells count="14">
    <mergeCell ref="F13:G13"/>
    <mergeCell ref="F14:G14"/>
    <mergeCell ref="F15:G15"/>
    <mergeCell ref="A6:P6"/>
    <mergeCell ref="Q6:U6"/>
    <mergeCell ref="F11:G11"/>
    <mergeCell ref="F12:G12"/>
    <mergeCell ref="U13:U15"/>
    <mergeCell ref="A3:U5"/>
    <mergeCell ref="A1:F2"/>
    <mergeCell ref="G1:U1"/>
    <mergeCell ref="G2:K2"/>
    <mergeCell ref="L2:P2"/>
    <mergeCell ref="Q2:U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39C06-AC13-4A92-B28B-31C181FEA054}">
  <dimension ref="A1:W20"/>
  <sheetViews>
    <sheetView topLeftCell="E1" zoomScale="60" zoomScaleNormal="60" workbookViewId="0">
      <selection activeCell="U15" sqref="U15"/>
    </sheetView>
  </sheetViews>
  <sheetFormatPr baseColWidth="10" defaultRowHeight="15" x14ac:dyDescent="0.25"/>
  <cols>
    <col min="1" max="1" width="11.42578125" style="9"/>
    <col min="2" max="2" width="17.5703125" style="9" customWidth="1"/>
    <col min="3" max="3" width="36.7109375" style="9" customWidth="1"/>
    <col min="4" max="4" width="20.28515625" style="9" customWidth="1"/>
    <col min="5" max="5" width="34" style="9" customWidth="1"/>
    <col min="6" max="6" width="23.7109375" style="9" customWidth="1"/>
    <col min="7" max="7" width="24.140625" style="9" customWidth="1"/>
    <col min="8" max="8" width="22.28515625" style="9" customWidth="1"/>
    <col min="9" max="9" width="45.85546875" style="9" customWidth="1"/>
    <col min="10" max="10" width="27.5703125" style="9" customWidth="1"/>
    <col min="11" max="11" width="22.85546875" style="9" customWidth="1"/>
    <col min="12" max="12" width="20.140625" style="9" customWidth="1"/>
    <col min="13" max="13" width="21.42578125" style="9" customWidth="1"/>
    <col min="14" max="14" width="16.28515625" style="9" customWidth="1"/>
    <col min="15" max="15" width="22.5703125" style="9" customWidth="1"/>
    <col min="16" max="16" width="24.5703125" style="9" customWidth="1"/>
    <col min="17" max="17" width="16" style="9" customWidth="1"/>
    <col min="18" max="18" width="17.85546875" style="9" customWidth="1"/>
    <col min="19" max="20" width="15.42578125" style="9" customWidth="1"/>
    <col min="21" max="21" width="24.85546875" style="9" customWidth="1"/>
    <col min="22" max="22" width="13.7109375" style="9" customWidth="1"/>
    <col min="23" max="16384" width="11.42578125" style="9"/>
  </cols>
  <sheetData>
    <row r="1" spans="1:22" ht="66.75" customHeight="1" x14ac:dyDescent="0.25">
      <c r="A1" s="228"/>
      <c r="B1" s="229"/>
      <c r="C1" s="229"/>
      <c r="D1" s="229"/>
      <c r="E1" s="229"/>
      <c r="F1" s="230"/>
      <c r="G1" s="234" t="s">
        <v>24</v>
      </c>
      <c r="H1" s="234"/>
      <c r="I1" s="234"/>
      <c r="J1" s="234"/>
      <c r="K1" s="234"/>
      <c r="L1" s="234"/>
      <c r="M1" s="234"/>
      <c r="N1" s="234"/>
      <c r="O1" s="234"/>
      <c r="P1" s="234"/>
      <c r="Q1" s="234"/>
      <c r="R1" s="234"/>
      <c r="S1" s="234"/>
      <c r="T1" s="234"/>
      <c r="U1" s="234"/>
    </row>
    <row r="2" spans="1:22" ht="37.5" customHeight="1" x14ac:dyDescent="0.25">
      <c r="A2" s="231"/>
      <c r="B2" s="232"/>
      <c r="C2" s="232"/>
      <c r="D2" s="232"/>
      <c r="E2" s="232"/>
      <c r="F2" s="233"/>
      <c r="G2" s="235" t="s">
        <v>31</v>
      </c>
      <c r="H2" s="236"/>
      <c r="I2" s="236"/>
      <c r="J2" s="236"/>
      <c r="K2" s="237"/>
      <c r="L2" s="235" t="s">
        <v>32</v>
      </c>
      <c r="M2" s="236"/>
      <c r="N2" s="236"/>
      <c r="O2" s="236"/>
      <c r="P2" s="236"/>
      <c r="Q2" s="236" t="s">
        <v>33</v>
      </c>
      <c r="R2" s="236"/>
      <c r="S2" s="236"/>
      <c r="T2" s="236"/>
      <c r="U2" s="236"/>
    </row>
    <row r="3" spans="1:22" ht="15.75" customHeight="1" x14ac:dyDescent="0.25">
      <c r="A3" s="238" t="s">
        <v>34</v>
      </c>
      <c r="B3" s="238"/>
      <c r="C3" s="238"/>
      <c r="D3" s="238"/>
      <c r="E3" s="238"/>
      <c r="F3" s="238"/>
      <c r="G3" s="238"/>
      <c r="H3" s="238"/>
      <c r="I3" s="238"/>
      <c r="J3" s="238"/>
      <c r="K3" s="238"/>
      <c r="L3" s="238"/>
      <c r="M3" s="238"/>
      <c r="N3" s="238"/>
      <c r="O3" s="238"/>
      <c r="P3" s="238"/>
      <c r="Q3" s="238"/>
      <c r="R3" s="238"/>
      <c r="S3" s="238"/>
      <c r="T3" s="238"/>
      <c r="U3" s="238"/>
    </row>
    <row r="4" spans="1:22" ht="15.75" customHeight="1" x14ac:dyDescent="0.25">
      <c r="A4" s="238"/>
      <c r="B4" s="238"/>
      <c r="C4" s="238"/>
      <c r="D4" s="238"/>
      <c r="E4" s="238"/>
      <c r="F4" s="238"/>
      <c r="G4" s="238"/>
      <c r="H4" s="238"/>
      <c r="I4" s="238"/>
      <c r="J4" s="238"/>
      <c r="K4" s="238"/>
      <c r="L4" s="238"/>
      <c r="M4" s="238"/>
      <c r="N4" s="238"/>
      <c r="O4" s="238"/>
      <c r="P4" s="238"/>
      <c r="Q4" s="238"/>
      <c r="R4" s="238"/>
      <c r="S4" s="238"/>
      <c r="T4" s="238"/>
      <c r="U4" s="238"/>
    </row>
    <row r="5" spans="1:22" ht="15.75" customHeight="1" x14ac:dyDescent="0.25">
      <c r="A5" s="238"/>
      <c r="B5" s="238"/>
      <c r="C5" s="238"/>
      <c r="D5" s="238"/>
      <c r="E5" s="238"/>
      <c r="F5" s="238"/>
      <c r="G5" s="238"/>
      <c r="H5" s="238"/>
      <c r="I5" s="238"/>
      <c r="J5" s="238"/>
      <c r="K5" s="238"/>
      <c r="L5" s="238"/>
      <c r="M5" s="238"/>
      <c r="N5" s="238"/>
      <c r="O5" s="238"/>
      <c r="P5" s="238"/>
      <c r="Q5" s="238"/>
      <c r="R5" s="238"/>
      <c r="S5" s="238"/>
      <c r="T5" s="238"/>
      <c r="U5" s="238"/>
    </row>
    <row r="6" spans="1:22" ht="25.5" customHeight="1" x14ac:dyDescent="0.25">
      <c r="A6" s="227" t="s">
        <v>17</v>
      </c>
      <c r="B6" s="227"/>
      <c r="C6" s="227"/>
      <c r="D6" s="227"/>
      <c r="E6" s="227"/>
      <c r="F6" s="227"/>
      <c r="G6" s="227"/>
      <c r="H6" s="227"/>
      <c r="I6" s="227"/>
      <c r="J6" s="227"/>
      <c r="K6" s="227"/>
      <c r="L6" s="227"/>
      <c r="M6" s="227"/>
      <c r="N6" s="227"/>
      <c r="O6" s="227"/>
      <c r="P6" s="227"/>
      <c r="Q6" s="227" t="s">
        <v>18</v>
      </c>
      <c r="R6" s="227"/>
      <c r="S6" s="227"/>
      <c r="T6" s="227"/>
      <c r="U6" s="227"/>
    </row>
    <row r="7" spans="1:22" ht="113.25" customHeight="1" x14ac:dyDescent="0.25">
      <c r="A7" s="10" t="s">
        <v>0</v>
      </c>
      <c r="B7" s="10" t="s">
        <v>1</v>
      </c>
      <c r="C7" s="10" t="s">
        <v>30</v>
      </c>
      <c r="D7" s="10" t="s">
        <v>2</v>
      </c>
      <c r="E7" s="10" t="s">
        <v>123</v>
      </c>
      <c r="F7" s="10" t="s">
        <v>122</v>
      </c>
      <c r="G7" s="10" t="s">
        <v>3</v>
      </c>
      <c r="H7" s="10" t="s">
        <v>5</v>
      </c>
      <c r="I7" s="10" t="s">
        <v>4</v>
      </c>
      <c r="J7" s="10" t="s">
        <v>29</v>
      </c>
      <c r="K7" s="2" t="s">
        <v>8</v>
      </c>
      <c r="L7" s="10" t="s">
        <v>7</v>
      </c>
      <c r="M7" s="10" t="s">
        <v>10</v>
      </c>
      <c r="N7" s="10" t="s">
        <v>9</v>
      </c>
      <c r="O7" s="1" t="s">
        <v>6</v>
      </c>
      <c r="P7" s="1" t="s">
        <v>11</v>
      </c>
      <c r="Q7" s="3" t="s">
        <v>13</v>
      </c>
      <c r="R7" s="3" t="s">
        <v>12</v>
      </c>
      <c r="S7" s="3" t="s">
        <v>14</v>
      </c>
      <c r="T7" s="3" t="s">
        <v>15</v>
      </c>
      <c r="U7" s="10" t="s">
        <v>16</v>
      </c>
    </row>
    <row r="8" spans="1:22" s="31" customFormat="1" ht="43.15" customHeight="1" x14ac:dyDescent="0.25">
      <c r="A8" s="271">
        <v>1</v>
      </c>
      <c r="B8" s="271">
        <v>2021002132</v>
      </c>
      <c r="C8" s="272" t="s">
        <v>125</v>
      </c>
      <c r="D8" s="239">
        <v>200253</v>
      </c>
      <c r="E8" s="239" t="s">
        <v>126</v>
      </c>
      <c r="F8" s="239" t="s">
        <v>127</v>
      </c>
      <c r="G8" s="239" t="s">
        <v>128</v>
      </c>
      <c r="H8" s="274" t="s">
        <v>129</v>
      </c>
      <c r="I8" s="46" t="s">
        <v>130</v>
      </c>
      <c r="J8" s="277">
        <v>983850000</v>
      </c>
      <c r="K8" s="277">
        <v>983850000</v>
      </c>
      <c r="L8" s="48">
        <v>2</v>
      </c>
      <c r="M8" s="48">
        <v>2</v>
      </c>
      <c r="N8" s="48">
        <v>2</v>
      </c>
      <c r="O8" s="47" t="s">
        <v>131</v>
      </c>
      <c r="P8" s="47" t="s">
        <v>132</v>
      </c>
      <c r="Q8" s="48">
        <v>2</v>
      </c>
      <c r="R8" s="48"/>
      <c r="S8" s="48"/>
      <c r="T8" s="5">
        <f>Q8/L8</f>
        <v>1</v>
      </c>
      <c r="U8" s="50">
        <f>S8/N8</f>
        <v>0</v>
      </c>
      <c r="V8" s="273"/>
    </row>
    <row r="9" spans="1:22" s="31" customFormat="1" ht="105" customHeight="1" x14ac:dyDescent="0.25">
      <c r="A9" s="271"/>
      <c r="B9" s="271"/>
      <c r="C9" s="272"/>
      <c r="D9" s="239"/>
      <c r="E9" s="239"/>
      <c r="F9" s="239"/>
      <c r="G9" s="239"/>
      <c r="H9" s="275"/>
      <c r="I9" s="46" t="s">
        <v>133</v>
      </c>
      <c r="J9" s="278"/>
      <c r="K9" s="278"/>
      <c r="L9" s="48">
        <v>10</v>
      </c>
      <c r="M9" s="48">
        <v>15</v>
      </c>
      <c r="N9" s="48">
        <v>25</v>
      </c>
      <c r="O9" s="47" t="s">
        <v>131</v>
      </c>
      <c r="P9" s="47" t="s">
        <v>132</v>
      </c>
      <c r="Q9" s="48">
        <v>13</v>
      </c>
      <c r="R9" s="48"/>
      <c r="S9" s="48"/>
      <c r="T9" s="5">
        <f t="shared" ref="T9:T12" si="0">Q9/L9</f>
        <v>1.3</v>
      </c>
      <c r="U9" s="50">
        <f t="shared" ref="U9:U12" si="1">S9/N9</f>
        <v>0</v>
      </c>
      <c r="V9" s="273"/>
    </row>
    <row r="10" spans="1:22" s="31" customFormat="1" ht="45" x14ac:dyDescent="0.25">
      <c r="A10" s="271"/>
      <c r="B10" s="271"/>
      <c r="C10" s="272"/>
      <c r="D10" s="239"/>
      <c r="E10" s="239"/>
      <c r="F10" s="239"/>
      <c r="G10" s="239"/>
      <c r="H10" s="275"/>
      <c r="I10" s="46" t="s">
        <v>134</v>
      </c>
      <c r="J10" s="278"/>
      <c r="K10" s="278"/>
      <c r="L10" s="48">
        <v>1</v>
      </c>
      <c r="M10" s="48">
        <v>1</v>
      </c>
      <c r="N10" s="48">
        <v>1</v>
      </c>
      <c r="O10" s="47" t="s">
        <v>131</v>
      </c>
      <c r="P10" s="47" t="s">
        <v>132</v>
      </c>
      <c r="Q10" s="48">
        <v>1</v>
      </c>
      <c r="R10" s="48"/>
      <c r="S10" s="48"/>
      <c r="T10" s="5">
        <f t="shared" si="0"/>
        <v>1</v>
      </c>
      <c r="U10" s="50">
        <f t="shared" si="1"/>
        <v>0</v>
      </c>
      <c r="V10" s="273"/>
    </row>
    <row r="11" spans="1:22" s="31" customFormat="1" ht="54" customHeight="1" x14ac:dyDescent="0.25">
      <c r="A11" s="271"/>
      <c r="B11" s="271"/>
      <c r="C11" s="272"/>
      <c r="D11" s="239"/>
      <c r="E11" s="239"/>
      <c r="F11" s="239"/>
      <c r="G11" s="239"/>
      <c r="H11" s="275"/>
      <c r="I11" s="46" t="s">
        <v>135</v>
      </c>
      <c r="J11" s="278"/>
      <c r="K11" s="278"/>
      <c r="L11" s="48">
        <v>3</v>
      </c>
      <c r="M11" s="48">
        <v>3</v>
      </c>
      <c r="N11" s="48">
        <v>3</v>
      </c>
      <c r="O11" s="47" t="s">
        <v>131</v>
      </c>
      <c r="P11" s="47" t="s">
        <v>132</v>
      </c>
      <c r="Q11" s="48">
        <v>3</v>
      </c>
      <c r="R11" s="48"/>
      <c r="S11" s="48"/>
      <c r="T11" s="5">
        <f t="shared" si="0"/>
        <v>1</v>
      </c>
      <c r="U11" s="50">
        <f t="shared" si="1"/>
        <v>0</v>
      </c>
      <c r="V11" s="273"/>
    </row>
    <row r="12" spans="1:22" s="31" customFormat="1" ht="87" customHeight="1" x14ac:dyDescent="0.25">
      <c r="A12" s="271"/>
      <c r="B12" s="271"/>
      <c r="C12" s="272"/>
      <c r="D12" s="239"/>
      <c r="E12" s="239"/>
      <c r="F12" s="239"/>
      <c r="G12" s="239"/>
      <c r="H12" s="276"/>
      <c r="I12" s="49" t="s">
        <v>136</v>
      </c>
      <c r="J12" s="279"/>
      <c r="K12" s="279"/>
      <c r="L12" s="48">
        <v>1</v>
      </c>
      <c r="M12" s="48">
        <v>1</v>
      </c>
      <c r="N12" s="48">
        <v>1</v>
      </c>
      <c r="O12" s="47" t="s">
        <v>131</v>
      </c>
      <c r="P12" s="47" t="s">
        <v>132</v>
      </c>
      <c r="Q12" s="48">
        <v>0.45</v>
      </c>
      <c r="R12" s="48"/>
      <c r="S12" s="48"/>
      <c r="T12" s="5">
        <f t="shared" si="0"/>
        <v>0.45</v>
      </c>
      <c r="U12" s="50">
        <f t="shared" si="1"/>
        <v>0</v>
      </c>
      <c r="V12" s="273"/>
    </row>
    <row r="13" spans="1:22" x14ac:dyDescent="0.25">
      <c r="J13" s="174">
        <f>SUM(J8)</f>
        <v>983850000</v>
      </c>
      <c r="K13" s="174">
        <f>SUM(K8)</f>
        <v>983850000</v>
      </c>
      <c r="T13" s="4">
        <f>SUM(T8:T12)</f>
        <v>4.75</v>
      </c>
      <c r="U13" s="6"/>
      <c r="V13" s="7"/>
    </row>
    <row r="14" spans="1:22" ht="23.25" x14ac:dyDescent="0.25">
      <c r="T14" s="8"/>
      <c r="U14" s="155" t="s">
        <v>311</v>
      </c>
    </row>
    <row r="15" spans="1:22" ht="23.25" x14ac:dyDescent="0.25">
      <c r="E15" s="12" t="s">
        <v>19</v>
      </c>
      <c r="F15" s="267">
        <f>SUM(J8)</f>
        <v>983850000</v>
      </c>
      <c r="G15" s="268"/>
      <c r="U15" s="154">
        <f>T13/5</f>
        <v>0.95</v>
      </c>
    </row>
    <row r="16" spans="1:22" ht="23.25" x14ac:dyDescent="0.25">
      <c r="E16" s="12" t="s">
        <v>20</v>
      </c>
      <c r="F16" s="267">
        <v>983850000</v>
      </c>
      <c r="G16" s="268"/>
      <c r="U16" s="155" t="s">
        <v>310</v>
      </c>
    </row>
    <row r="17" spans="5:23" ht="30" x14ac:dyDescent="0.25">
      <c r="E17" s="11" t="s">
        <v>21</v>
      </c>
      <c r="F17" s="267">
        <v>402347003</v>
      </c>
      <c r="G17" s="268"/>
      <c r="U17" s="154">
        <f>U15/17</f>
        <v>5.5882352941176466E-2</v>
      </c>
    </row>
    <row r="18" spans="5:23" ht="42" customHeight="1" x14ac:dyDescent="0.25">
      <c r="E18" s="11" t="s">
        <v>22</v>
      </c>
      <c r="F18" s="269">
        <f>F17/F16*100</f>
        <v>40.895157086954313</v>
      </c>
      <c r="G18" s="270"/>
      <c r="T18" s="169"/>
      <c r="U18" s="170"/>
      <c r="V18" s="169"/>
      <c r="W18" s="169"/>
    </row>
    <row r="19" spans="5:23" ht="23.25" x14ac:dyDescent="0.25">
      <c r="E19" s="11" t="s">
        <v>23</v>
      </c>
      <c r="F19" s="264"/>
      <c r="G19" s="265"/>
      <c r="T19" s="169"/>
      <c r="U19" s="170"/>
      <c r="V19" s="169"/>
      <c r="W19" s="169"/>
    </row>
    <row r="20" spans="5:23" x14ac:dyDescent="0.25">
      <c r="T20" s="169"/>
      <c r="U20" s="169"/>
      <c r="V20" s="169"/>
      <c r="W20" s="169"/>
    </row>
  </sheetData>
  <mergeCells count="24">
    <mergeCell ref="V8:V12"/>
    <mergeCell ref="E8:E12"/>
    <mergeCell ref="F8:F12"/>
    <mergeCell ref="G8:G12"/>
    <mergeCell ref="H8:H12"/>
    <mergeCell ref="J8:J12"/>
    <mergeCell ref="K8:K12"/>
    <mergeCell ref="F17:G17"/>
    <mergeCell ref="F18:G18"/>
    <mergeCell ref="F19:G19"/>
    <mergeCell ref="A6:P6"/>
    <mergeCell ref="Q6:U6"/>
    <mergeCell ref="F15:G15"/>
    <mergeCell ref="F16:G16"/>
    <mergeCell ref="A8:A12"/>
    <mergeCell ref="B8:B12"/>
    <mergeCell ref="C8:C12"/>
    <mergeCell ref="D8:D12"/>
    <mergeCell ref="A3:U5"/>
    <mergeCell ref="A1:F2"/>
    <mergeCell ref="G1:U1"/>
    <mergeCell ref="G2:K2"/>
    <mergeCell ref="L2:P2"/>
    <mergeCell ref="Q2:U2"/>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80EDB-0922-4CBD-ADEB-AEB5D494475F}">
  <dimension ref="A1:V32"/>
  <sheetViews>
    <sheetView topLeftCell="D15" zoomScale="60" zoomScaleNormal="60" workbookViewId="0">
      <selection activeCell="U31" sqref="U31"/>
    </sheetView>
  </sheetViews>
  <sheetFormatPr baseColWidth="10" defaultRowHeight="15" x14ac:dyDescent="0.25"/>
  <cols>
    <col min="1" max="1" width="11.42578125" style="9"/>
    <col min="2" max="2" width="17.5703125" style="9" customWidth="1"/>
    <col min="3" max="3" width="36.7109375" style="9" customWidth="1"/>
    <col min="4" max="4" width="20.28515625" style="9" customWidth="1"/>
    <col min="5" max="5" width="20.140625" style="9" customWidth="1"/>
    <col min="6" max="6" width="23.7109375" style="9" customWidth="1"/>
    <col min="7" max="7" width="24.140625" style="9" customWidth="1"/>
    <col min="8" max="8" width="52.5703125" style="9" customWidth="1"/>
    <col min="9" max="9" width="45.85546875" style="9" customWidth="1"/>
    <col min="10" max="10" width="27.5703125" style="9" customWidth="1"/>
    <col min="11" max="11" width="22.85546875" style="9" customWidth="1"/>
    <col min="12" max="12" width="20.140625" style="9" customWidth="1"/>
    <col min="13" max="13" width="21.42578125" style="9" customWidth="1"/>
    <col min="14" max="14" width="16.28515625" style="9" customWidth="1"/>
    <col min="15" max="15" width="22.5703125" style="9" customWidth="1"/>
    <col min="16" max="16" width="24.5703125" style="9" customWidth="1"/>
    <col min="17" max="17" width="16" style="9" customWidth="1"/>
    <col min="18" max="18" width="17.85546875" style="9" customWidth="1"/>
    <col min="19" max="20" width="15.42578125" style="9" customWidth="1"/>
    <col min="21" max="21" width="24.85546875" style="9" customWidth="1"/>
    <col min="22" max="22" width="13.7109375" style="9" customWidth="1"/>
    <col min="23" max="16384" width="11.42578125" style="9"/>
  </cols>
  <sheetData>
    <row r="1" spans="1:22" ht="66.75" customHeight="1" x14ac:dyDescent="0.25">
      <c r="A1" s="228"/>
      <c r="B1" s="229"/>
      <c r="C1" s="229"/>
      <c r="D1" s="229"/>
      <c r="E1" s="229"/>
      <c r="F1" s="230"/>
      <c r="G1" s="234" t="s">
        <v>24</v>
      </c>
      <c r="H1" s="234"/>
      <c r="I1" s="234"/>
      <c r="J1" s="234"/>
      <c r="K1" s="234"/>
      <c r="L1" s="234"/>
      <c r="M1" s="234"/>
      <c r="N1" s="234"/>
      <c r="O1" s="234"/>
      <c r="P1" s="234"/>
      <c r="Q1" s="234"/>
      <c r="R1" s="234"/>
      <c r="S1" s="234"/>
      <c r="T1" s="234"/>
      <c r="U1" s="234"/>
    </row>
    <row r="2" spans="1:22" ht="37.5" customHeight="1" x14ac:dyDescent="0.25">
      <c r="A2" s="231"/>
      <c r="B2" s="232"/>
      <c r="C2" s="232"/>
      <c r="D2" s="232"/>
      <c r="E2" s="232"/>
      <c r="F2" s="233"/>
      <c r="G2" s="235" t="s">
        <v>31</v>
      </c>
      <c r="H2" s="236"/>
      <c r="I2" s="236"/>
      <c r="J2" s="236"/>
      <c r="K2" s="237"/>
      <c r="L2" s="235" t="s">
        <v>32</v>
      </c>
      <c r="M2" s="236"/>
      <c r="N2" s="236"/>
      <c r="O2" s="236"/>
      <c r="P2" s="236"/>
      <c r="Q2" s="236" t="s">
        <v>33</v>
      </c>
      <c r="R2" s="236"/>
      <c r="S2" s="236"/>
      <c r="T2" s="236"/>
      <c r="U2" s="236"/>
    </row>
    <row r="3" spans="1:22" ht="15.75" customHeight="1" x14ac:dyDescent="0.25">
      <c r="A3" s="238" t="s">
        <v>34</v>
      </c>
      <c r="B3" s="238"/>
      <c r="C3" s="238"/>
      <c r="D3" s="238"/>
      <c r="E3" s="238"/>
      <c r="F3" s="238"/>
      <c r="G3" s="238"/>
      <c r="H3" s="238"/>
      <c r="I3" s="238"/>
      <c r="J3" s="238"/>
      <c r="K3" s="238"/>
      <c r="L3" s="238"/>
      <c r="M3" s="238"/>
      <c r="N3" s="238"/>
      <c r="O3" s="238"/>
      <c r="P3" s="238"/>
      <c r="Q3" s="238"/>
      <c r="R3" s="238"/>
      <c r="S3" s="238"/>
      <c r="T3" s="238"/>
      <c r="U3" s="238"/>
    </row>
    <row r="4" spans="1:22" ht="15.75" customHeight="1" x14ac:dyDescent="0.25">
      <c r="A4" s="238"/>
      <c r="B4" s="238"/>
      <c r="C4" s="238"/>
      <c r="D4" s="238"/>
      <c r="E4" s="238"/>
      <c r="F4" s="238"/>
      <c r="G4" s="238"/>
      <c r="H4" s="238"/>
      <c r="I4" s="238"/>
      <c r="J4" s="238"/>
      <c r="K4" s="238"/>
      <c r="L4" s="238"/>
      <c r="M4" s="238"/>
      <c r="N4" s="238"/>
      <c r="O4" s="238"/>
      <c r="P4" s="238"/>
      <c r="Q4" s="238"/>
      <c r="R4" s="238"/>
      <c r="S4" s="238"/>
      <c r="T4" s="238"/>
      <c r="U4" s="238"/>
    </row>
    <row r="5" spans="1:22" ht="15.75" customHeight="1" x14ac:dyDescent="0.25">
      <c r="A5" s="238"/>
      <c r="B5" s="238"/>
      <c r="C5" s="238"/>
      <c r="D5" s="238"/>
      <c r="E5" s="238"/>
      <c r="F5" s="238"/>
      <c r="G5" s="238"/>
      <c r="H5" s="238"/>
      <c r="I5" s="238"/>
      <c r="J5" s="238"/>
      <c r="K5" s="238"/>
      <c r="L5" s="238"/>
      <c r="M5" s="238"/>
      <c r="N5" s="238"/>
      <c r="O5" s="238"/>
      <c r="P5" s="238"/>
      <c r="Q5" s="238"/>
      <c r="R5" s="238"/>
      <c r="S5" s="238"/>
      <c r="T5" s="238"/>
      <c r="U5" s="238"/>
    </row>
    <row r="6" spans="1:22" ht="25.5" customHeight="1" x14ac:dyDescent="0.25">
      <c r="A6" s="227" t="s">
        <v>17</v>
      </c>
      <c r="B6" s="227"/>
      <c r="C6" s="227"/>
      <c r="D6" s="227"/>
      <c r="E6" s="227"/>
      <c r="F6" s="227"/>
      <c r="G6" s="227"/>
      <c r="H6" s="227"/>
      <c r="I6" s="227"/>
      <c r="J6" s="227"/>
      <c r="K6" s="227"/>
      <c r="L6" s="227"/>
      <c r="M6" s="227"/>
      <c r="N6" s="227"/>
      <c r="O6" s="227"/>
      <c r="P6" s="227"/>
      <c r="Q6" s="227" t="s">
        <v>18</v>
      </c>
      <c r="R6" s="227"/>
      <c r="S6" s="227"/>
      <c r="T6" s="227"/>
      <c r="U6" s="227"/>
    </row>
    <row r="7" spans="1:22" ht="113.25" customHeight="1" x14ac:dyDescent="0.25">
      <c r="A7" s="10" t="s">
        <v>0</v>
      </c>
      <c r="B7" s="10" t="s">
        <v>1</v>
      </c>
      <c r="C7" s="10" t="s">
        <v>30</v>
      </c>
      <c r="D7" s="10" t="s">
        <v>2</v>
      </c>
      <c r="E7" s="10" t="s">
        <v>123</v>
      </c>
      <c r="F7" s="10" t="s">
        <v>122</v>
      </c>
      <c r="G7" s="10" t="s">
        <v>3</v>
      </c>
      <c r="H7" s="10" t="s">
        <v>5</v>
      </c>
      <c r="I7" s="10" t="s">
        <v>4</v>
      </c>
      <c r="J7" s="10" t="s">
        <v>29</v>
      </c>
      <c r="K7" s="2" t="s">
        <v>8</v>
      </c>
      <c r="L7" s="10" t="s">
        <v>7</v>
      </c>
      <c r="M7" s="10" t="s">
        <v>10</v>
      </c>
      <c r="N7" s="10" t="s">
        <v>9</v>
      </c>
      <c r="O7" s="1" t="s">
        <v>6</v>
      </c>
      <c r="P7" s="1" t="s">
        <v>11</v>
      </c>
      <c r="Q7" s="3" t="s">
        <v>13</v>
      </c>
      <c r="R7" s="3" t="s">
        <v>12</v>
      </c>
      <c r="S7" s="3" t="s">
        <v>14</v>
      </c>
      <c r="T7" s="3" t="s">
        <v>15</v>
      </c>
      <c r="U7" s="10" t="s">
        <v>16</v>
      </c>
    </row>
    <row r="8" spans="1:22" s="31" customFormat="1" ht="43.15" customHeight="1" x14ac:dyDescent="0.25">
      <c r="A8" s="280">
        <v>1</v>
      </c>
      <c r="B8" s="274">
        <v>2021002130</v>
      </c>
      <c r="C8" s="283" t="s">
        <v>137</v>
      </c>
      <c r="D8" s="286">
        <v>200354</v>
      </c>
      <c r="E8" s="289" t="s">
        <v>138</v>
      </c>
      <c r="F8" s="289" t="s">
        <v>139</v>
      </c>
      <c r="G8" s="274" t="s">
        <v>140</v>
      </c>
      <c r="H8" s="274" t="s">
        <v>141</v>
      </c>
      <c r="I8" s="304" t="s">
        <v>142</v>
      </c>
      <c r="J8" s="277">
        <v>792398000</v>
      </c>
      <c r="K8" s="277">
        <v>792398000</v>
      </c>
      <c r="L8" s="274">
        <v>1</v>
      </c>
      <c r="M8" s="280">
        <v>1</v>
      </c>
      <c r="N8" s="280">
        <v>1</v>
      </c>
      <c r="O8" s="289" t="s">
        <v>143</v>
      </c>
      <c r="P8" s="286" t="s">
        <v>144</v>
      </c>
      <c r="Q8" s="298">
        <v>1</v>
      </c>
      <c r="R8" s="280"/>
      <c r="S8" s="300"/>
      <c r="T8" s="302">
        <f>Q8/L8</f>
        <v>1</v>
      </c>
      <c r="U8" s="294">
        <f>S8/N8</f>
        <v>0</v>
      </c>
    </row>
    <row r="9" spans="1:22" s="31" customFormat="1" ht="15" customHeight="1" x14ac:dyDescent="0.25">
      <c r="A9" s="281"/>
      <c r="B9" s="275"/>
      <c r="C9" s="284"/>
      <c r="D9" s="287"/>
      <c r="E9" s="290"/>
      <c r="F9" s="290"/>
      <c r="G9" s="275"/>
      <c r="H9" s="275"/>
      <c r="I9" s="305"/>
      <c r="J9" s="278"/>
      <c r="K9" s="278"/>
      <c r="L9" s="276"/>
      <c r="M9" s="282"/>
      <c r="N9" s="282"/>
      <c r="O9" s="291"/>
      <c r="P9" s="288"/>
      <c r="Q9" s="299"/>
      <c r="R9" s="282"/>
      <c r="S9" s="301"/>
      <c r="T9" s="303"/>
      <c r="U9" s="295"/>
      <c r="V9" s="135"/>
    </row>
    <row r="10" spans="1:22" s="31" customFormat="1" ht="84" customHeight="1" x14ac:dyDescent="0.25">
      <c r="A10" s="281"/>
      <c r="B10" s="275"/>
      <c r="C10" s="284"/>
      <c r="D10" s="287"/>
      <c r="E10" s="290"/>
      <c r="F10" s="290"/>
      <c r="G10" s="275"/>
      <c r="H10" s="275"/>
      <c r="I10" s="111" t="s">
        <v>145</v>
      </c>
      <c r="J10" s="278"/>
      <c r="K10" s="278"/>
      <c r="L10" s="110">
        <v>4</v>
      </c>
      <c r="M10" s="48">
        <v>4</v>
      </c>
      <c r="N10" s="48">
        <v>4</v>
      </c>
      <c r="O10" s="48" t="s">
        <v>143</v>
      </c>
      <c r="P10" s="48" t="s">
        <v>144</v>
      </c>
      <c r="Q10" s="136">
        <v>4</v>
      </c>
      <c r="R10" s="48"/>
      <c r="S10" s="48"/>
      <c r="T10" s="50">
        <f>Q10/L10</f>
        <v>1</v>
      </c>
      <c r="U10" s="50">
        <f>S10/N10</f>
        <v>0</v>
      </c>
      <c r="V10" s="135"/>
    </row>
    <row r="11" spans="1:22" s="31" customFormat="1" ht="82.5" customHeight="1" x14ac:dyDescent="0.25">
      <c r="A11" s="281"/>
      <c r="B11" s="275"/>
      <c r="C11" s="284"/>
      <c r="D11" s="287"/>
      <c r="E11" s="290"/>
      <c r="F11" s="290"/>
      <c r="G11" s="275"/>
      <c r="H11" s="275"/>
      <c r="I11" s="111" t="s">
        <v>146</v>
      </c>
      <c r="J11" s="278"/>
      <c r="K11" s="278"/>
      <c r="L11" s="110">
        <v>2</v>
      </c>
      <c r="M11" s="48">
        <v>2</v>
      </c>
      <c r="N11" s="48">
        <v>2</v>
      </c>
      <c r="O11" s="48" t="s">
        <v>143</v>
      </c>
      <c r="P11" s="48" t="s">
        <v>144</v>
      </c>
      <c r="Q11" s="136">
        <v>2</v>
      </c>
      <c r="R11" s="48"/>
      <c r="S11" s="48"/>
      <c r="T11" s="50">
        <f>Q11/L11</f>
        <v>1</v>
      </c>
      <c r="U11" s="50">
        <f t="shared" ref="U11:U15" si="0">S11/N11</f>
        <v>0</v>
      </c>
      <c r="V11" s="135"/>
    </row>
    <row r="12" spans="1:22" s="31" customFormat="1" ht="72.75" customHeight="1" x14ac:dyDescent="0.25">
      <c r="A12" s="281"/>
      <c r="B12" s="275"/>
      <c r="C12" s="284"/>
      <c r="D12" s="287"/>
      <c r="E12" s="290"/>
      <c r="F12" s="290"/>
      <c r="G12" s="275"/>
      <c r="H12" s="275"/>
      <c r="I12" s="24" t="s">
        <v>147</v>
      </c>
      <c r="J12" s="278"/>
      <c r="K12" s="278"/>
      <c r="L12" s="110">
        <v>2</v>
      </c>
      <c r="M12" s="48">
        <v>2</v>
      </c>
      <c r="N12" s="48">
        <v>2</v>
      </c>
      <c r="O12" s="48" t="s">
        <v>143</v>
      </c>
      <c r="P12" s="48" t="s">
        <v>144</v>
      </c>
      <c r="Q12" s="136">
        <v>2</v>
      </c>
      <c r="R12" s="48"/>
      <c r="S12" s="48"/>
      <c r="T12" s="50">
        <f>Q12/L12</f>
        <v>1</v>
      </c>
      <c r="U12" s="50">
        <f t="shared" si="0"/>
        <v>0</v>
      </c>
      <c r="V12" s="135"/>
    </row>
    <row r="13" spans="1:22" s="31" customFormat="1" ht="71.25" customHeight="1" x14ac:dyDescent="0.25">
      <c r="A13" s="281"/>
      <c r="B13" s="275"/>
      <c r="C13" s="284"/>
      <c r="D13" s="287"/>
      <c r="E13" s="290"/>
      <c r="F13" s="290"/>
      <c r="G13" s="275"/>
      <c r="H13" s="275"/>
      <c r="I13" s="111" t="s">
        <v>148</v>
      </c>
      <c r="J13" s="278"/>
      <c r="K13" s="278"/>
      <c r="L13" s="110">
        <v>4</v>
      </c>
      <c r="M13" s="48">
        <v>4</v>
      </c>
      <c r="N13" s="48">
        <v>4</v>
      </c>
      <c r="O13" s="48" t="s">
        <v>143</v>
      </c>
      <c r="P13" s="48" t="s">
        <v>144</v>
      </c>
      <c r="Q13" s="136">
        <v>4</v>
      </c>
      <c r="R13" s="48"/>
      <c r="S13" s="48"/>
      <c r="T13" s="50">
        <f t="shared" ref="T13:T21" si="1">Q13/L13</f>
        <v>1</v>
      </c>
      <c r="U13" s="50">
        <f t="shared" si="0"/>
        <v>0</v>
      </c>
      <c r="V13" s="135"/>
    </row>
    <row r="14" spans="1:22" s="31" customFormat="1" ht="74.25" customHeight="1" x14ac:dyDescent="0.25">
      <c r="A14" s="281"/>
      <c r="B14" s="275"/>
      <c r="C14" s="284"/>
      <c r="D14" s="287"/>
      <c r="E14" s="290"/>
      <c r="F14" s="290"/>
      <c r="G14" s="275"/>
      <c r="H14" s="275"/>
      <c r="I14" s="111" t="s">
        <v>149</v>
      </c>
      <c r="J14" s="278"/>
      <c r="K14" s="278"/>
      <c r="L14" s="110">
        <v>2</v>
      </c>
      <c r="M14" s="48">
        <v>2</v>
      </c>
      <c r="N14" s="48">
        <v>2</v>
      </c>
      <c r="O14" s="48" t="s">
        <v>143</v>
      </c>
      <c r="P14" s="48" t="s">
        <v>144</v>
      </c>
      <c r="Q14" s="136">
        <v>2</v>
      </c>
      <c r="R14" s="48"/>
      <c r="S14" s="48"/>
      <c r="T14" s="50">
        <f t="shared" si="1"/>
        <v>1</v>
      </c>
      <c r="U14" s="50">
        <f t="shared" si="0"/>
        <v>0</v>
      </c>
      <c r="V14" s="135"/>
    </row>
    <row r="15" spans="1:22" s="31" customFormat="1" ht="74.25" customHeight="1" x14ac:dyDescent="0.25">
      <c r="A15" s="281"/>
      <c r="B15" s="275"/>
      <c r="C15" s="284"/>
      <c r="D15" s="287"/>
      <c r="E15" s="290"/>
      <c r="F15" s="290"/>
      <c r="G15" s="275"/>
      <c r="H15" s="275"/>
      <c r="I15" s="111" t="s">
        <v>150</v>
      </c>
      <c r="J15" s="278"/>
      <c r="K15" s="278"/>
      <c r="L15" s="110">
        <v>1</v>
      </c>
      <c r="M15" s="48">
        <v>1</v>
      </c>
      <c r="N15" s="48">
        <v>1</v>
      </c>
      <c r="O15" s="48" t="s">
        <v>143</v>
      </c>
      <c r="P15" s="48" t="s">
        <v>144</v>
      </c>
      <c r="Q15" s="136">
        <v>1</v>
      </c>
      <c r="R15" s="48"/>
      <c r="S15" s="48"/>
      <c r="T15" s="50">
        <f t="shared" si="1"/>
        <v>1</v>
      </c>
      <c r="U15" s="50">
        <f t="shared" si="0"/>
        <v>0</v>
      </c>
      <c r="V15" s="135"/>
    </row>
    <row r="16" spans="1:22" s="31" customFormat="1" ht="57" customHeight="1" x14ac:dyDescent="0.25">
      <c r="A16" s="281"/>
      <c r="B16" s="275"/>
      <c r="C16" s="284"/>
      <c r="D16" s="287"/>
      <c r="E16" s="290"/>
      <c r="F16" s="290"/>
      <c r="G16" s="275"/>
      <c r="H16" s="275"/>
      <c r="I16" s="51" t="s">
        <v>151</v>
      </c>
      <c r="J16" s="278"/>
      <c r="K16" s="278"/>
      <c r="L16" s="110">
        <v>2</v>
      </c>
      <c r="M16" s="48">
        <v>1</v>
      </c>
      <c r="N16" s="48">
        <v>3</v>
      </c>
      <c r="O16" s="48" t="s">
        <v>143</v>
      </c>
      <c r="P16" s="48" t="s">
        <v>144</v>
      </c>
      <c r="Q16" s="136">
        <v>2</v>
      </c>
      <c r="R16" s="48"/>
      <c r="S16" s="48"/>
      <c r="T16" s="50">
        <f>R16/N16</f>
        <v>0</v>
      </c>
      <c r="U16" s="50">
        <f>S16/N16</f>
        <v>0</v>
      </c>
      <c r="V16" s="135"/>
    </row>
    <row r="17" spans="1:22" s="31" customFormat="1" ht="48" customHeight="1" x14ac:dyDescent="0.25">
      <c r="A17" s="281"/>
      <c r="B17" s="275"/>
      <c r="C17" s="284"/>
      <c r="D17" s="287"/>
      <c r="E17" s="290"/>
      <c r="F17" s="290"/>
      <c r="G17" s="275"/>
      <c r="H17" s="275"/>
      <c r="I17" s="111" t="s">
        <v>152</v>
      </c>
      <c r="J17" s="278"/>
      <c r="K17" s="278"/>
      <c r="L17" s="110">
        <v>1</v>
      </c>
      <c r="M17" s="48">
        <v>1</v>
      </c>
      <c r="N17" s="48">
        <v>1</v>
      </c>
      <c r="O17" s="48" t="s">
        <v>143</v>
      </c>
      <c r="P17" s="48" t="s">
        <v>144</v>
      </c>
      <c r="Q17" s="136">
        <v>1</v>
      </c>
      <c r="R17" s="48"/>
      <c r="S17" s="48"/>
      <c r="T17" s="50">
        <f t="shared" si="1"/>
        <v>1</v>
      </c>
      <c r="U17" s="50">
        <f>S17/N17</f>
        <v>0</v>
      </c>
      <c r="V17" s="135"/>
    </row>
    <row r="18" spans="1:22" s="31" customFormat="1" ht="40.5" customHeight="1" x14ac:dyDescent="0.25">
      <c r="A18" s="281"/>
      <c r="B18" s="275"/>
      <c r="C18" s="284"/>
      <c r="D18" s="287"/>
      <c r="E18" s="290"/>
      <c r="F18" s="290"/>
      <c r="G18" s="276"/>
      <c r="H18" s="276"/>
      <c r="I18" s="51" t="s">
        <v>153</v>
      </c>
      <c r="J18" s="278"/>
      <c r="K18" s="278"/>
      <c r="L18" s="110">
        <v>4</v>
      </c>
      <c r="M18" s="48">
        <v>2</v>
      </c>
      <c r="N18" s="48">
        <v>6</v>
      </c>
      <c r="O18" s="48" t="s">
        <v>143</v>
      </c>
      <c r="P18" s="48" t="s">
        <v>144</v>
      </c>
      <c r="Q18" s="136">
        <v>4</v>
      </c>
      <c r="R18" s="48"/>
      <c r="S18" s="48"/>
      <c r="T18" s="50">
        <f t="shared" si="1"/>
        <v>1</v>
      </c>
      <c r="U18" s="50">
        <f>S18/N18</f>
        <v>0</v>
      </c>
      <c r="V18" s="135"/>
    </row>
    <row r="19" spans="1:22" s="31" customFormat="1" ht="31.5" x14ac:dyDescent="0.25">
      <c r="A19" s="281"/>
      <c r="B19" s="275"/>
      <c r="C19" s="284"/>
      <c r="D19" s="287"/>
      <c r="E19" s="290"/>
      <c r="F19" s="290"/>
      <c r="G19" s="289" t="s">
        <v>154</v>
      </c>
      <c r="H19" s="289" t="s">
        <v>155</v>
      </c>
      <c r="I19" s="51" t="s">
        <v>156</v>
      </c>
      <c r="J19" s="278"/>
      <c r="K19" s="278"/>
      <c r="L19" s="110">
        <v>0</v>
      </c>
      <c r="M19" s="48">
        <v>2</v>
      </c>
      <c r="N19" s="48">
        <v>2</v>
      </c>
      <c r="O19" s="48" t="s">
        <v>143</v>
      </c>
      <c r="P19" s="48" t="s">
        <v>144</v>
      </c>
      <c r="Q19" s="136">
        <v>0</v>
      </c>
      <c r="R19" s="48"/>
      <c r="S19" s="48"/>
      <c r="T19" s="50">
        <v>0</v>
      </c>
      <c r="U19" s="50">
        <v>0</v>
      </c>
      <c r="V19" s="135"/>
    </row>
    <row r="20" spans="1:22" s="31" customFormat="1" ht="31.5" x14ac:dyDescent="0.25">
      <c r="A20" s="281"/>
      <c r="B20" s="275"/>
      <c r="C20" s="284"/>
      <c r="D20" s="287"/>
      <c r="E20" s="290"/>
      <c r="F20" s="290"/>
      <c r="G20" s="290"/>
      <c r="H20" s="290"/>
      <c r="I20" s="51" t="s">
        <v>157</v>
      </c>
      <c r="J20" s="278"/>
      <c r="K20" s="278"/>
      <c r="L20" s="110">
        <v>3</v>
      </c>
      <c r="M20" s="48">
        <v>1</v>
      </c>
      <c r="N20" s="48">
        <v>4</v>
      </c>
      <c r="O20" s="48" t="s">
        <v>143</v>
      </c>
      <c r="P20" s="48" t="s">
        <v>144</v>
      </c>
      <c r="Q20" s="136">
        <v>3</v>
      </c>
      <c r="R20" s="48"/>
      <c r="S20" s="48"/>
      <c r="T20" s="50">
        <f t="shared" si="1"/>
        <v>1</v>
      </c>
      <c r="U20" s="50">
        <v>1</v>
      </c>
      <c r="V20" s="135"/>
    </row>
    <row r="21" spans="1:22" s="31" customFormat="1" ht="31.5" x14ac:dyDescent="0.25">
      <c r="A21" s="281"/>
      <c r="B21" s="275"/>
      <c r="C21" s="284"/>
      <c r="D21" s="287"/>
      <c r="E21" s="290"/>
      <c r="F21" s="290"/>
      <c r="G21" s="290"/>
      <c r="H21" s="290"/>
      <c r="I21" s="51" t="s">
        <v>158</v>
      </c>
      <c r="J21" s="278"/>
      <c r="K21" s="278"/>
      <c r="L21" s="110">
        <v>3</v>
      </c>
      <c r="M21" s="48">
        <v>4</v>
      </c>
      <c r="N21" s="48">
        <v>7</v>
      </c>
      <c r="O21" s="48" t="s">
        <v>143</v>
      </c>
      <c r="P21" s="48" t="s">
        <v>144</v>
      </c>
      <c r="Q21" s="136">
        <v>3</v>
      </c>
      <c r="R21" s="48"/>
      <c r="S21" s="48"/>
      <c r="T21" s="50">
        <f t="shared" si="1"/>
        <v>1</v>
      </c>
      <c r="U21" s="50">
        <v>1</v>
      </c>
      <c r="V21" s="135"/>
    </row>
    <row r="22" spans="1:22" s="31" customFormat="1" ht="31.5" x14ac:dyDescent="0.25">
      <c r="A22" s="281"/>
      <c r="B22" s="275"/>
      <c r="C22" s="284"/>
      <c r="D22" s="287"/>
      <c r="E22" s="290"/>
      <c r="F22" s="290"/>
      <c r="G22" s="290"/>
      <c r="H22" s="290"/>
      <c r="I22" s="52" t="s">
        <v>159</v>
      </c>
      <c r="J22" s="278"/>
      <c r="K22" s="278"/>
      <c r="L22" s="48">
        <v>1</v>
      </c>
      <c r="M22" s="48">
        <v>0</v>
      </c>
      <c r="N22" s="48">
        <v>1</v>
      </c>
      <c r="O22" s="48" t="s">
        <v>143</v>
      </c>
      <c r="P22" s="48" t="s">
        <v>144</v>
      </c>
      <c r="Q22" s="136">
        <v>1</v>
      </c>
      <c r="R22" s="48"/>
      <c r="S22" s="48"/>
      <c r="T22" s="50">
        <v>1</v>
      </c>
      <c r="U22" s="50">
        <v>1</v>
      </c>
      <c r="V22" s="135"/>
    </row>
    <row r="23" spans="1:22" s="31" customFormat="1" ht="15.75" x14ac:dyDescent="0.25">
      <c r="A23" s="281"/>
      <c r="B23" s="275"/>
      <c r="C23" s="284"/>
      <c r="D23" s="287"/>
      <c r="E23" s="290"/>
      <c r="F23" s="290"/>
      <c r="G23" s="290"/>
      <c r="H23" s="290"/>
      <c r="I23" s="52" t="s">
        <v>160</v>
      </c>
      <c r="J23" s="278"/>
      <c r="K23" s="278"/>
      <c r="L23" s="48">
        <v>1</v>
      </c>
      <c r="M23" s="48">
        <v>2</v>
      </c>
      <c r="N23" s="48">
        <v>3</v>
      </c>
      <c r="O23" s="48" t="s">
        <v>143</v>
      </c>
      <c r="P23" s="48" t="s">
        <v>144</v>
      </c>
      <c r="Q23" s="136">
        <v>1</v>
      </c>
      <c r="R23" s="48"/>
      <c r="S23" s="48"/>
      <c r="T23" s="50">
        <f>Q23/L23</f>
        <v>1</v>
      </c>
      <c r="U23" s="50">
        <v>1</v>
      </c>
      <c r="V23" s="135"/>
    </row>
    <row r="24" spans="1:22" s="31" customFormat="1" ht="47.25" x14ac:dyDescent="0.25">
      <c r="A24" s="281"/>
      <c r="B24" s="275"/>
      <c r="C24" s="284"/>
      <c r="D24" s="287"/>
      <c r="E24" s="290"/>
      <c r="F24" s="290"/>
      <c r="G24" s="290"/>
      <c r="H24" s="290"/>
      <c r="I24" s="52" t="s">
        <v>161</v>
      </c>
      <c r="J24" s="278"/>
      <c r="K24" s="278"/>
      <c r="L24" s="48">
        <v>1</v>
      </c>
      <c r="M24" s="48">
        <v>1</v>
      </c>
      <c r="N24" s="48">
        <v>1</v>
      </c>
      <c r="O24" s="48" t="s">
        <v>143</v>
      </c>
      <c r="P24" s="48" t="s">
        <v>144</v>
      </c>
      <c r="Q24" s="136">
        <v>1</v>
      </c>
      <c r="R24" s="48"/>
      <c r="S24" s="48"/>
      <c r="T24" s="50">
        <f>Q24/L24</f>
        <v>1</v>
      </c>
      <c r="U24" s="50">
        <v>1</v>
      </c>
      <c r="V24" s="135"/>
    </row>
    <row r="25" spans="1:22" s="31" customFormat="1" ht="31.5" x14ac:dyDescent="0.25">
      <c r="A25" s="281"/>
      <c r="B25" s="275"/>
      <c r="C25" s="284"/>
      <c r="D25" s="287"/>
      <c r="E25" s="290"/>
      <c r="F25" s="290"/>
      <c r="G25" s="290"/>
      <c r="H25" s="290"/>
      <c r="I25" s="52" t="s">
        <v>162</v>
      </c>
      <c r="J25" s="278"/>
      <c r="K25" s="278"/>
      <c r="L25" s="48">
        <v>1</v>
      </c>
      <c r="M25" s="48">
        <v>1</v>
      </c>
      <c r="N25" s="48">
        <v>1</v>
      </c>
      <c r="O25" s="48" t="s">
        <v>143</v>
      </c>
      <c r="P25" s="48" t="s">
        <v>144</v>
      </c>
      <c r="Q25" s="136">
        <v>1</v>
      </c>
      <c r="R25" s="48"/>
      <c r="S25" s="48"/>
      <c r="T25" s="50">
        <f>Q25/L25</f>
        <v>1</v>
      </c>
      <c r="U25" s="50">
        <v>1</v>
      </c>
      <c r="V25" s="135"/>
    </row>
    <row r="26" spans="1:22" s="31" customFormat="1" ht="45" customHeight="1" x14ac:dyDescent="0.25">
      <c r="A26" s="282"/>
      <c r="B26" s="276"/>
      <c r="C26" s="285"/>
      <c r="D26" s="288"/>
      <c r="E26" s="291"/>
      <c r="F26" s="291"/>
      <c r="G26" s="291"/>
      <c r="H26" s="291"/>
      <c r="I26" s="52" t="s">
        <v>163</v>
      </c>
      <c r="J26" s="279"/>
      <c r="K26" s="279"/>
      <c r="L26" s="48">
        <v>1</v>
      </c>
      <c r="M26" s="48">
        <v>1</v>
      </c>
      <c r="N26" s="48">
        <v>1</v>
      </c>
      <c r="O26" s="48" t="s">
        <v>143</v>
      </c>
      <c r="P26" s="48" t="s">
        <v>144</v>
      </c>
      <c r="Q26" s="136">
        <v>1</v>
      </c>
      <c r="R26" s="48"/>
      <c r="S26" s="48"/>
      <c r="T26" s="50">
        <f>Q26/L26</f>
        <v>1</v>
      </c>
      <c r="U26" s="50">
        <v>1</v>
      </c>
      <c r="V26" s="135"/>
    </row>
    <row r="27" spans="1:22" x14ac:dyDescent="0.25">
      <c r="J27" s="174">
        <f>SUM(J8)</f>
        <v>792398000</v>
      </c>
      <c r="K27" s="174">
        <f>SUM(K8)</f>
        <v>792398000</v>
      </c>
      <c r="T27" s="6">
        <f>SUM(T8:T26)</f>
        <v>16</v>
      </c>
    </row>
    <row r="28" spans="1:22" ht="23.25" x14ac:dyDescent="0.25">
      <c r="C28" s="12" t="s">
        <v>117</v>
      </c>
      <c r="D28" s="296">
        <f>SUM(J8)</f>
        <v>792398000</v>
      </c>
      <c r="E28" s="297"/>
      <c r="U28" s="155" t="s">
        <v>311</v>
      </c>
    </row>
    <row r="29" spans="1:22" ht="23.25" x14ac:dyDescent="0.25">
      <c r="C29" s="12" t="s">
        <v>118</v>
      </c>
      <c r="D29" s="296">
        <v>792398000</v>
      </c>
      <c r="E29" s="297"/>
      <c r="U29" s="154">
        <f>T27/18</f>
        <v>0.88888888888888884</v>
      </c>
    </row>
    <row r="30" spans="1:22" ht="30" x14ac:dyDescent="0.25">
      <c r="C30" s="11" t="s">
        <v>21</v>
      </c>
      <c r="D30" s="296">
        <v>554185710</v>
      </c>
      <c r="E30" s="297"/>
      <c r="U30" s="155" t="s">
        <v>310</v>
      </c>
    </row>
    <row r="31" spans="1:22" ht="43.5" customHeight="1" x14ac:dyDescent="0.25">
      <c r="C31" s="11" t="s">
        <v>22</v>
      </c>
      <c r="D31" s="292">
        <f>D30/D29*100</f>
        <v>69.937797672381805</v>
      </c>
      <c r="E31" s="293"/>
      <c r="U31" s="154">
        <f>U29/13</f>
        <v>6.8376068376068369E-2</v>
      </c>
    </row>
    <row r="32" spans="1:22" ht="15.75" x14ac:dyDescent="0.25">
      <c r="C32" s="11" t="s">
        <v>23</v>
      </c>
      <c r="D32" s="264"/>
      <c r="E32" s="265"/>
    </row>
  </sheetData>
  <mergeCells count="36">
    <mergeCell ref="D31:E31"/>
    <mergeCell ref="D32:E32"/>
    <mergeCell ref="U8:U9"/>
    <mergeCell ref="G19:G26"/>
    <mergeCell ref="H19:H26"/>
    <mergeCell ref="D28:E28"/>
    <mergeCell ref="D29:E29"/>
    <mergeCell ref="D30:E30"/>
    <mergeCell ref="O8:O9"/>
    <mergeCell ref="P8:P9"/>
    <mergeCell ref="Q8:Q9"/>
    <mergeCell ref="R8:R9"/>
    <mergeCell ref="S8:S9"/>
    <mergeCell ref="T8:T9"/>
    <mergeCell ref="I8:I9"/>
    <mergeCell ref="J8:J26"/>
    <mergeCell ref="A6:P6"/>
    <mergeCell ref="Q6:U6"/>
    <mergeCell ref="A8:A26"/>
    <mergeCell ref="B8:B26"/>
    <mergeCell ref="C8:C26"/>
    <mergeCell ref="D8:D26"/>
    <mergeCell ref="K8:K26"/>
    <mergeCell ref="L8:L9"/>
    <mergeCell ref="M8:M9"/>
    <mergeCell ref="N8:N9"/>
    <mergeCell ref="E8:E26"/>
    <mergeCell ref="F8:F26"/>
    <mergeCell ref="G8:G18"/>
    <mergeCell ref="H8:H18"/>
    <mergeCell ref="A3:U5"/>
    <mergeCell ref="A1:F2"/>
    <mergeCell ref="G1:U1"/>
    <mergeCell ref="G2:K2"/>
    <mergeCell ref="L2:P2"/>
    <mergeCell ref="Q2:U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C367B-2557-487B-8FE9-4C883C16828F}">
  <dimension ref="A1:U27"/>
  <sheetViews>
    <sheetView topLeftCell="A19" zoomScale="80" zoomScaleNormal="80" workbookViewId="0">
      <selection activeCell="D26" sqref="D26:E26"/>
    </sheetView>
  </sheetViews>
  <sheetFormatPr baseColWidth="10" defaultRowHeight="15" x14ac:dyDescent="0.25"/>
  <cols>
    <col min="1" max="1" width="11.42578125" style="9"/>
    <col min="2" max="2" width="17.5703125" style="9" customWidth="1"/>
    <col min="3" max="3" width="36.7109375" style="9" customWidth="1"/>
    <col min="4" max="4" width="20.28515625" style="9" customWidth="1"/>
    <col min="5" max="5" width="20.140625" style="9" customWidth="1"/>
    <col min="6" max="6" width="38" style="9" customWidth="1"/>
    <col min="7" max="7" width="24.140625" style="9" customWidth="1"/>
    <col min="8" max="8" width="29.140625" style="9" customWidth="1"/>
    <col min="9" max="9" width="44.7109375" style="9" customWidth="1"/>
    <col min="10" max="10" width="27.5703125" style="9" customWidth="1"/>
    <col min="11" max="11" width="22.85546875" style="9" customWidth="1"/>
    <col min="12" max="12" width="20.140625" style="9" customWidth="1"/>
    <col min="13" max="13" width="21.42578125" style="9" customWidth="1"/>
    <col min="14" max="14" width="16.28515625" style="9" customWidth="1"/>
    <col min="15" max="15" width="22.5703125" style="9" customWidth="1"/>
    <col min="16" max="16" width="24.5703125" style="9" customWidth="1"/>
    <col min="17" max="17" width="30.7109375" style="9" customWidth="1"/>
    <col min="18" max="18" width="17.85546875" style="9" customWidth="1"/>
    <col min="19" max="19" width="15.42578125" style="9" customWidth="1"/>
    <col min="20" max="20" width="15.42578125" style="128" customWidth="1"/>
    <col min="21" max="21" width="24.85546875" style="9" customWidth="1"/>
    <col min="22" max="22" width="13.7109375" style="9" customWidth="1"/>
    <col min="23" max="16384" width="11.42578125" style="9"/>
  </cols>
  <sheetData>
    <row r="1" spans="1:21" ht="66.75" customHeight="1" x14ac:dyDescent="0.25">
      <c r="A1" s="228"/>
      <c r="B1" s="229"/>
      <c r="C1" s="229"/>
      <c r="D1" s="229"/>
      <c r="E1" s="229"/>
      <c r="F1" s="230"/>
      <c r="G1" s="234" t="s">
        <v>24</v>
      </c>
      <c r="H1" s="234"/>
      <c r="I1" s="234"/>
      <c r="J1" s="234"/>
      <c r="K1" s="234"/>
      <c r="L1" s="234"/>
      <c r="M1" s="234"/>
      <c r="N1" s="234"/>
      <c r="O1" s="234"/>
      <c r="P1" s="234"/>
      <c r="Q1" s="234"/>
      <c r="R1" s="234"/>
      <c r="S1" s="234"/>
      <c r="T1" s="234"/>
      <c r="U1" s="234"/>
    </row>
    <row r="2" spans="1:21" ht="37.5" customHeight="1" x14ac:dyDescent="0.25">
      <c r="A2" s="231"/>
      <c r="B2" s="232"/>
      <c r="C2" s="232"/>
      <c r="D2" s="232"/>
      <c r="E2" s="232"/>
      <c r="F2" s="233"/>
      <c r="G2" s="235" t="s">
        <v>31</v>
      </c>
      <c r="H2" s="236"/>
      <c r="I2" s="236"/>
      <c r="J2" s="236"/>
      <c r="K2" s="237"/>
      <c r="L2" s="235" t="s">
        <v>32</v>
      </c>
      <c r="M2" s="236"/>
      <c r="N2" s="236"/>
      <c r="O2" s="236"/>
      <c r="P2" s="236"/>
      <c r="Q2" s="236" t="s">
        <v>33</v>
      </c>
      <c r="R2" s="236"/>
      <c r="S2" s="236"/>
      <c r="T2" s="236"/>
      <c r="U2" s="236"/>
    </row>
    <row r="3" spans="1:21" ht="15.75" customHeight="1" x14ac:dyDescent="0.25">
      <c r="A3" s="238" t="s">
        <v>34</v>
      </c>
      <c r="B3" s="238"/>
      <c r="C3" s="238"/>
      <c r="D3" s="238"/>
      <c r="E3" s="238"/>
      <c r="F3" s="238"/>
      <c r="G3" s="238"/>
      <c r="H3" s="238"/>
      <c r="I3" s="238"/>
      <c r="J3" s="238"/>
      <c r="K3" s="238"/>
      <c r="L3" s="238"/>
      <c r="M3" s="238"/>
      <c r="N3" s="238"/>
      <c r="O3" s="238"/>
      <c r="P3" s="238"/>
      <c r="Q3" s="238"/>
      <c r="R3" s="238"/>
      <c r="S3" s="238"/>
      <c r="T3" s="238"/>
      <c r="U3" s="238"/>
    </row>
    <row r="4" spans="1:21" ht="15.75" customHeight="1" x14ac:dyDescent="0.25">
      <c r="A4" s="238"/>
      <c r="B4" s="238"/>
      <c r="C4" s="238"/>
      <c r="D4" s="238"/>
      <c r="E4" s="238"/>
      <c r="F4" s="238"/>
      <c r="G4" s="238"/>
      <c r="H4" s="238"/>
      <c r="I4" s="238"/>
      <c r="J4" s="238"/>
      <c r="K4" s="238"/>
      <c r="L4" s="238"/>
      <c r="M4" s="238"/>
      <c r="N4" s="238"/>
      <c r="O4" s="238"/>
      <c r="P4" s="238"/>
      <c r="Q4" s="238"/>
      <c r="R4" s="238"/>
      <c r="S4" s="238"/>
      <c r="T4" s="238"/>
      <c r="U4" s="238"/>
    </row>
    <row r="5" spans="1:21" ht="15.75" customHeight="1" x14ac:dyDescent="0.25">
      <c r="A5" s="238"/>
      <c r="B5" s="238"/>
      <c r="C5" s="238"/>
      <c r="D5" s="238"/>
      <c r="E5" s="238"/>
      <c r="F5" s="238"/>
      <c r="G5" s="238"/>
      <c r="H5" s="238"/>
      <c r="I5" s="238"/>
      <c r="J5" s="238"/>
      <c r="K5" s="238"/>
      <c r="L5" s="238"/>
      <c r="M5" s="238"/>
      <c r="N5" s="238"/>
      <c r="O5" s="238"/>
      <c r="P5" s="238"/>
      <c r="Q5" s="238"/>
      <c r="R5" s="238"/>
      <c r="S5" s="238"/>
      <c r="T5" s="238"/>
      <c r="U5" s="238"/>
    </row>
    <row r="6" spans="1:21" ht="25.5" customHeight="1" x14ac:dyDescent="0.25">
      <c r="A6" s="227" t="s">
        <v>17</v>
      </c>
      <c r="B6" s="227"/>
      <c r="C6" s="227"/>
      <c r="D6" s="227"/>
      <c r="E6" s="227"/>
      <c r="F6" s="227"/>
      <c r="G6" s="227"/>
      <c r="H6" s="227"/>
      <c r="I6" s="227"/>
      <c r="J6" s="227"/>
      <c r="K6" s="227"/>
      <c r="L6" s="227"/>
      <c r="M6" s="227"/>
      <c r="N6" s="227"/>
      <c r="O6" s="227"/>
      <c r="P6" s="227"/>
      <c r="Q6" s="227" t="s">
        <v>18</v>
      </c>
      <c r="R6" s="227"/>
      <c r="S6" s="227"/>
      <c r="T6" s="227"/>
      <c r="U6" s="227"/>
    </row>
    <row r="7" spans="1:21" ht="113.25" customHeight="1" x14ac:dyDescent="0.25">
      <c r="A7" s="10" t="s">
        <v>0</v>
      </c>
      <c r="B7" s="10" t="s">
        <v>1</v>
      </c>
      <c r="C7" s="10" t="s">
        <v>30</v>
      </c>
      <c r="D7" s="10" t="s">
        <v>2</v>
      </c>
      <c r="E7" s="10" t="s">
        <v>123</v>
      </c>
      <c r="F7" s="10" t="s">
        <v>122</v>
      </c>
      <c r="G7" s="10" t="s">
        <v>3</v>
      </c>
      <c r="H7" s="10" t="s">
        <v>5</v>
      </c>
      <c r="I7" s="10" t="s">
        <v>4</v>
      </c>
      <c r="J7" s="10" t="s">
        <v>29</v>
      </c>
      <c r="K7" s="2" t="s">
        <v>8</v>
      </c>
      <c r="L7" s="10" t="s">
        <v>7</v>
      </c>
      <c r="M7" s="10" t="s">
        <v>10</v>
      </c>
      <c r="N7" s="10" t="s">
        <v>9</v>
      </c>
      <c r="O7" s="1" t="s">
        <v>6</v>
      </c>
      <c r="P7" s="1" t="s">
        <v>11</v>
      </c>
      <c r="Q7" s="3" t="s">
        <v>13</v>
      </c>
      <c r="R7" s="3" t="s">
        <v>12</v>
      </c>
      <c r="S7" s="3" t="s">
        <v>14</v>
      </c>
      <c r="T7" s="3" t="s">
        <v>15</v>
      </c>
      <c r="U7" s="10" t="s">
        <v>16</v>
      </c>
    </row>
    <row r="8" spans="1:21" s="31" customFormat="1" ht="15" customHeight="1" x14ac:dyDescent="0.25">
      <c r="A8" s="306">
        <v>1</v>
      </c>
      <c r="B8" s="306">
        <v>2021002129</v>
      </c>
      <c r="C8" s="309" t="s">
        <v>43</v>
      </c>
      <c r="D8" s="312">
        <v>200356</v>
      </c>
      <c r="E8" s="315" t="s">
        <v>164</v>
      </c>
      <c r="F8" s="315" t="s">
        <v>165</v>
      </c>
      <c r="G8" s="316" t="s">
        <v>166</v>
      </c>
      <c r="H8" s="315" t="s">
        <v>167</v>
      </c>
      <c r="I8" s="318" t="s">
        <v>168</v>
      </c>
      <c r="J8" s="277">
        <v>37856000</v>
      </c>
      <c r="K8" s="277">
        <v>37856000</v>
      </c>
      <c r="L8" s="320">
        <v>1</v>
      </c>
      <c r="M8" s="320">
        <v>1</v>
      </c>
      <c r="N8" s="320">
        <v>1</v>
      </c>
      <c r="O8" s="321" t="s">
        <v>169</v>
      </c>
      <c r="P8" s="321" t="s">
        <v>64</v>
      </c>
      <c r="Q8" s="306">
        <v>0</v>
      </c>
      <c r="R8" s="306"/>
      <c r="S8" s="306"/>
      <c r="T8" s="324">
        <f>Q8/L8</f>
        <v>0</v>
      </c>
      <c r="U8" s="326">
        <f>S8/N8</f>
        <v>0</v>
      </c>
    </row>
    <row r="9" spans="1:21" s="31" customFormat="1" ht="69.599999999999994" customHeight="1" x14ac:dyDescent="0.25">
      <c r="A9" s="307"/>
      <c r="B9" s="307"/>
      <c r="C9" s="310"/>
      <c r="D9" s="313"/>
      <c r="E9" s="316"/>
      <c r="F9" s="316"/>
      <c r="G9" s="317"/>
      <c r="H9" s="317"/>
      <c r="I9" s="319"/>
      <c r="J9" s="279"/>
      <c r="K9" s="279"/>
      <c r="L9" s="308"/>
      <c r="M9" s="308"/>
      <c r="N9" s="308"/>
      <c r="O9" s="317"/>
      <c r="P9" s="317"/>
      <c r="Q9" s="308"/>
      <c r="R9" s="308"/>
      <c r="S9" s="308"/>
      <c r="T9" s="325"/>
      <c r="U9" s="327"/>
    </row>
    <row r="10" spans="1:21" s="31" customFormat="1" ht="52.5" customHeight="1" x14ac:dyDescent="0.25">
      <c r="A10" s="307"/>
      <c r="B10" s="307"/>
      <c r="C10" s="310"/>
      <c r="D10" s="313"/>
      <c r="E10" s="316"/>
      <c r="F10" s="316"/>
      <c r="G10" s="315" t="s">
        <v>170</v>
      </c>
      <c r="H10" s="322" t="s">
        <v>171</v>
      </c>
      <c r="I10" s="138" t="s">
        <v>172</v>
      </c>
      <c r="J10" s="277">
        <v>318668952</v>
      </c>
      <c r="K10" s="277">
        <v>318668952</v>
      </c>
      <c r="L10" s="139">
        <v>2</v>
      </c>
      <c r="M10" s="139">
        <v>2</v>
      </c>
      <c r="N10" s="139">
        <v>4</v>
      </c>
      <c r="O10" s="125" t="s">
        <v>173</v>
      </c>
      <c r="P10" s="110" t="s">
        <v>64</v>
      </c>
      <c r="Q10" s="152">
        <v>1</v>
      </c>
      <c r="R10" s="137"/>
      <c r="S10" s="306">
        <v>0</v>
      </c>
      <c r="T10" s="5">
        <f>Q10/L10</f>
        <v>0.5</v>
      </c>
      <c r="U10" s="61">
        <f>S10/N10</f>
        <v>0</v>
      </c>
    </row>
    <row r="11" spans="1:21" s="31" customFormat="1" ht="81" customHeight="1" x14ac:dyDescent="0.25">
      <c r="A11" s="307"/>
      <c r="B11" s="307"/>
      <c r="C11" s="310"/>
      <c r="D11" s="313"/>
      <c r="E11" s="316"/>
      <c r="F11" s="316"/>
      <c r="G11" s="316"/>
      <c r="H11" s="323"/>
      <c r="I11" s="318" t="s">
        <v>308</v>
      </c>
      <c r="J11" s="278"/>
      <c r="K11" s="278"/>
      <c r="L11" s="340">
        <v>30</v>
      </c>
      <c r="M11" s="340">
        <v>30</v>
      </c>
      <c r="N11" s="340">
        <v>30</v>
      </c>
      <c r="O11" s="342" t="s">
        <v>173</v>
      </c>
      <c r="P11" s="274" t="s">
        <v>64</v>
      </c>
      <c r="Q11" s="338">
        <v>42</v>
      </c>
      <c r="R11" s="306"/>
      <c r="S11" s="307"/>
      <c r="T11" s="302">
        <v>1</v>
      </c>
      <c r="U11" s="326">
        <f t="shared" ref="U11" si="0">S11/N11</f>
        <v>0</v>
      </c>
    </row>
    <row r="12" spans="1:21" s="31" customFormat="1" ht="86.25" customHeight="1" x14ac:dyDescent="0.25">
      <c r="A12" s="308"/>
      <c r="B12" s="308"/>
      <c r="C12" s="311"/>
      <c r="D12" s="314"/>
      <c r="E12" s="317"/>
      <c r="F12" s="317"/>
      <c r="G12" s="316"/>
      <c r="H12" s="323"/>
      <c r="I12" s="319"/>
      <c r="J12" s="279"/>
      <c r="K12" s="279"/>
      <c r="L12" s="341"/>
      <c r="M12" s="341"/>
      <c r="N12" s="341"/>
      <c r="O12" s="343"/>
      <c r="P12" s="276"/>
      <c r="Q12" s="339"/>
      <c r="R12" s="308"/>
      <c r="S12" s="308"/>
      <c r="T12" s="303"/>
      <c r="U12" s="327"/>
    </row>
    <row r="13" spans="1:21" s="31" customFormat="1" ht="66.75" customHeight="1" x14ac:dyDescent="0.25">
      <c r="A13" s="309">
        <v>2</v>
      </c>
      <c r="B13" s="309">
        <v>2021002129</v>
      </c>
      <c r="C13" s="315" t="s">
        <v>43</v>
      </c>
      <c r="D13" s="312">
        <v>200356</v>
      </c>
      <c r="E13" s="315" t="s">
        <v>164</v>
      </c>
      <c r="F13" s="315" t="s">
        <v>174</v>
      </c>
      <c r="G13" s="321" t="s">
        <v>175</v>
      </c>
      <c r="H13" s="272" t="s">
        <v>176</v>
      </c>
      <c r="I13" s="140" t="s">
        <v>177</v>
      </c>
      <c r="J13" s="277">
        <v>184249047</v>
      </c>
      <c r="K13" s="277">
        <v>184249047</v>
      </c>
      <c r="L13" s="141">
        <v>2</v>
      </c>
      <c r="M13" s="48">
        <v>2</v>
      </c>
      <c r="N13" s="48">
        <v>2</v>
      </c>
      <c r="O13" s="333" t="s">
        <v>178</v>
      </c>
      <c r="P13" s="239" t="s">
        <v>179</v>
      </c>
      <c r="Q13" s="137">
        <v>2</v>
      </c>
      <c r="R13" s="108"/>
      <c r="S13" s="108"/>
      <c r="T13" s="61">
        <f>Q13/L13</f>
        <v>1</v>
      </c>
      <c r="U13" s="326">
        <f>S13/N13</f>
        <v>0</v>
      </c>
    </row>
    <row r="14" spans="1:21" s="31" customFormat="1" ht="42.75" customHeight="1" x14ac:dyDescent="0.25">
      <c r="A14" s="310"/>
      <c r="B14" s="310"/>
      <c r="C14" s="316"/>
      <c r="D14" s="313"/>
      <c r="E14" s="316"/>
      <c r="F14" s="316"/>
      <c r="G14" s="321"/>
      <c r="H14" s="272"/>
      <c r="I14" s="140" t="s">
        <v>180</v>
      </c>
      <c r="J14" s="278"/>
      <c r="K14" s="278"/>
      <c r="L14" s="172">
        <v>1</v>
      </c>
      <c r="M14" s="48">
        <v>1</v>
      </c>
      <c r="N14" s="48">
        <v>1</v>
      </c>
      <c r="O14" s="334"/>
      <c r="P14" s="275"/>
      <c r="Q14" s="137">
        <v>0</v>
      </c>
      <c r="R14" s="137"/>
      <c r="S14" s="137"/>
      <c r="T14" s="219">
        <f t="shared" ref="T14:T17" si="1">Q14/L14</f>
        <v>0</v>
      </c>
      <c r="U14" s="328"/>
    </row>
    <row r="15" spans="1:21" s="31" customFormat="1" ht="48.75" customHeight="1" x14ac:dyDescent="0.25">
      <c r="A15" s="310"/>
      <c r="B15" s="310"/>
      <c r="C15" s="316"/>
      <c r="D15" s="313"/>
      <c r="E15" s="316"/>
      <c r="F15" s="316"/>
      <c r="G15" s="321"/>
      <c r="H15" s="272"/>
      <c r="I15" s="140" t="s">
        <v>181</v>
      </c>
      <c r="J15" s="278"/>
      <c r="K15" s="278"/>
      <c r="L15" s="172">
        <v>1</v>
      </c>
      <c r="M15" s="48">
        <v>1</v>
      </c>
      <c r="N15" s="48">
        <v>1</v>
      </c>
      <c r="O15" s="334"/>
      <c r="P15" s="275"/>
      <c r="Q15" s="137">
        <v>0</v>
      </c>
      <c r="R15" s="137"/>
      <c r="S15" s="137"/>
      <c r="T15" s="219">
        <f t="shared" si="1"/>
        <v>0</v>
      </c>
      <c r="U15" s="328"/>
    </row>
    <row r="16" spans="1:21" s="31" customFormat="1" ht="60" x14ac:dyDescent="0.25">
      <c r="A16" s="310"/>
      <c r="B16" s="310"/>
      <c r="C16" s="316"/>
      <c r="D16" s="313"/>
      <c r="E16" s="316"/>
      <c r="F16" s="316"/>
      <c r="G16" s="321"/>
      <c r="H16" s="272"/>
      <c r="I16" s="140" t="s">
        <v>182</v>
      </c>
      <c r="J16" s="278"/>
      <c r="K16" s="278"/>
      <c r="L16" s="172">
        <v>1</v>
      </c>
      <c r="M16" s="48">
        <v>1</v>
      </c>
      <c r="N16" s="48">
        <v>1</v>
      </c>
      <c r="O16" s="334"/>
      <c r="P16" s="275"/>
      <c r="Q16" s="137">
        <v>0.5</v>
      </c>
      <c r="R16" s="137"/>
      <c r="S16" s="137"/>
      <c r="T16" s="61">
        <f t="shared" si="1"/>
        <v>0.5</v>
      </c>
      <c r="U16" s="328"/>
    </row>
    <row r="17" spans="1:21" s="31" customFormat="1" ht="72" customHeight="1" x14ac:dyDescent="0.25">
      <c r="A17" s="310"/>
      <c r="B17" s="310"/>
      <c r="C17" s="316"/>
      <c r="D17" s="313"/>
      <c r="E17" s="316"/>
      <c r="F17" s="316"/>
      <c r="G17" s="321"/>
      <c r="H17" s="272"/>
      <c r="I17" s="140" t="s">
        <v>183</v>
      </c>
      <c r="J17" s="279"/>
      <c r="K17" s="279"/>
      <c r="L17" s="172">
        <v>1</v>
      </c>
      <c r="M17" s="48">
        <v>1</v>
      </c>
      <c r="N17" s="48">
        <v>1</v>
      </c>
      <c r="O17" s="335"/>
      <c r="P17" s="276"/>
      <c r="Q17" s="137">
        <v>1</v>
      </c>
      <c r="R17" s="137"/>
      <c r="S17" s="137"/>
      <c r="T17" s="61">
        <f t="shared" si="1"/>
        <v>1</v>
      </c>
      <c r="U17" s="327"/>
    </row>
    <row r="18" spans="1:21" s="31" customFormat="1" ht="41.25" customHeight="1" x14ac:dyDescent="0.25">
      <c r="A18" s="310"/>
      <c r="B18" s="310"/>
      <c r="C18" s="316"/>
      <c r="D18" s="313"/>
      <c r="E18" s="316"/>
      <c r="F18" s="316"/>
      <c r="G18" s="321" t="s">
        <v>184</v>
      </c>
      <c r="H18" s="321" t="s">
        <v>185</v>
      </c>
      <c r="I18" s="142" t="s">
        <v>186</v>
      </c>
      <c r="J18" s="330">
        <v>234826450</v>
      </c>
      <c r="K18" s="330">
        <v>234826450</v>
      </c>
      <c r="L18" s="53">
        <v>1</v>
      </c>
      <c r="M18" s="54">
        <v>1</v>
      </c>
      <c r="N18" s="118">
        <v>1</v>
      </c>
      <c r="O18" s="47" t="s">
        <v>187</v>
      </c>
      <c r="P18" s="55" t="s">
        <v>64</v>
      </c>
      <c r="Q18" s="53">
        <v>1</v>
      </c>
      <c r="R18" s="137"/>
      <c r="S18" s="137"/>
      <c r="T18" s="5">
        <f>Q18/L18</f>
        <v>1</v>
      </c>
      <c r="U18" s="61">
        <f>S18/N18</f>
        <v>0</v>
      </c>
    </row>
    <row r="19" spans="1:21" s="31" customFormat="1" ht="39.6" customHeight="1" x14ac:dyDescent="0.25">
      <c r="A19" s="310"/>
      <c r="B19" s="310"/>
      <c r="C19" s="316"/>
      <c r="D19" s="313"/>
      <c r="E19" s="316"/>
      <c r="F19" s="316"/>
      <c r="G19" s="329"/>
      <c r="H19" s="329"/>
      <c r="I19" s="143" t="s">
        <v>188</v>
      </c>
      <c r="J19" s="331"/>
      <c r="K19" s="331"/>
      <c r="L19" s="57">
        <v>1</v>
      </c>
      <c r="M19" s="57">
        <v>1</v>
      </c>
      <c r="N19" s="57">
        <v>1</v>
      </c>
      <c r="O19" s="47" t="s">
        <v>187</v>
      </c>
      <c r="P19" s="55" t="s">
        <v>64</v>
      </c>
      <c r="Q19" s="57">
        <v>1</v>
      </c>
      <c r="R19" s="48"/>
      <c r="S19" s="48"/>
      <c r="T19" s="5">
        <f>Q19/L19</f>
        <v>1</v>
      </c>
      <c r="U19" s="61">
        <f t="shared" ref="U19:U20" si="2">S19/N19</f>
        <v>0</v>
      </c>
    </row>
    <row r="20" spans="1:21" s="31" customFormat="1" ht="188.25" customHeight="1" x14ac:dyDescent="0.25">
      <c r="A20" s="311"/>
      <c r="B20" s="311"/>
      <c r="C20" s="317"/>
      <c r="D20" s="314"/>
      <c r="E20" s="317"/>
      <c r="F20" s="317"/>
      <c r="G20" s="329"/>
      <c r="H20" s="329"/>
      <c r="I20" s="143" t="s">
        <v>189</v>
      </c>
      <c r="J20" s="332"/>
      <c r="K20" s="332"/>
      <c r="L20" s="57">
        <v>1</v>
      </c>
      <c r="M20" s="57">
        <v>1</v>
      </c>
      <c r="N20" s="57">
        <v>1</v>
      </c>
      <c r="O20" s="47" t="s">
        <v>187</v>
      </c>
      <c r="P20" s="55" t="s">
        <v>64</v>
      </c>
      <c r="Q20" s="57">
        <v>1</v>
      </c>
      <c r="R20" s="48"/>
      <c r="S20" s="48"/>
      <c r="T20" s="5">
        <f>Q20/L20</f>
        <v>1</v>
      </c>
      <c r="U20" s="61">
        <f t="shared" si="2"/>
        <v>0</v>
      </c>
    </row>
    <row r="21" spans="1:21" s="31" customFormat="1" ht="118.5" customHeight="1" x14ac:dyDescent="0.25">
      <c r="A21" s="48">
        <v>3</v>
      </c>
      <c r="B21" s="137">
        <v>2021002131</v>
      </c>
      <c r="C21" s="118" t="s">
        <v>190</v>
      </c>
      <c r="D21" s="58">
        <v>200230</v>
      </c>
      <c r="E21" s="59" t="s">
        <v>164</v>
      </c>
      <c r="F21" s="46" t="s">
        <v>174</v>
      </c>
      <c r="G21" s="118" t="s">
        <v>309</v>
      </c>
      <c r="H21" s="118" t="s">
        <v>167</v>
      </c>
      <c r="I21" s="46" t="s">
        <v>191</v>
      </c>
      <c r="J21" s="199">
        <v>180000000</v>
      </c>
      <c r="K21" s="199">
        <v>180000000</v>
      </c>
      <c r="L21" s="137">
        <v>0</v>
      </c>
      <c r="M21" s="137">
        <v>0</v>
      </c>
      <c r="N21" s="137">
        <v>0</v>
      </c>
      <c r="O21" s="126" t="s">
        <v>68</v>
      </c>
      <c r="P21" s="126" t="s">
        <v>68</v>
      </c>
      <c r="Q21" s="137">
        <v>0</v>
      </c>
      <c r="R21" s="137"/>
      <c r="S21" s="137"/>
      <c r="T21" s="218">
        <v>0</v>
      </c>
      <c r="U21" s="61">
        <v>0</v>
      </c>
    </row>
    <row r="22" spans="1:21" x14ac:dyDescent="0.25">
      <c r="J22" s="174">
        <f>SUM(J8:J21)</f>
        <v>955600449</v>
      </c>
      <c r="K22" s="174">
        <f>SUM(K8:K21)</f>
        <v>955600449</v>
      </c>
      <c r="T22" s="168">
        <f>SUM(T8:T21)</f>
        <v>7</v>
      </c>
    </row>
    <row r="23" spans="1:21" ht="23.25" x14ac:dyDescent="0.25">
      <c r="C23" s="29" t="s">
        <v>117</v>
      </c>
      <c r="D23" s="336">
        <f>SUM(J8:J21)</f>
        <v>955600449</v>
      </c>
      <c r="E23" s="336"/>
      <c r="U23" s="155" t="s">
        <v>311</v>
      </c>
    </row>
    <row r="24" spans="1:21" ht="23.25" x14ac:dyDescent="0.25">
      <c r="C24" s="29" t="s">
        <v>118</v>
      </c>
      <c r="D24" s="296">
        <v>955600449</v>
      </c>
      <c r="E24" s="297"/>
      <c r="U24" s="154">
        <f>T22/12</f>
        <v>0.58333333333333337</v>
      </c>
    </row>
    <row r="25" spans="1:21" ht="30" x14ac:dyDescent="0.25">
      <c r="C25" s="30" t="s">
        <v>21</v>
      </c>
      <c r="D25" s="336">
        <v>426867838</v>
      </c>
      <c r="E25" s="336"/>
      <c r="U25" s="155" t="s">
        <v>310</v>
      </c>
    </row>
    <row r="26" spans="1:21" ht="23.25" x14ac:dyDescent="0.25">
      <c r="C26" s="30" t="s">
        <v>22</v>
      </c>
      <c r="D26" s="337">
        <f>D25/D24*100</f>
        <v>44.670116935032958</v>
      </c>
      <c r="E26" s="337"/>
      <c r="U26" s="154">
        <f>U24/17</f>
        <v>3.4313725490196081E-2</v>
      </c>
    </row>
    <row r="27" spans="1:21" ht="15.75" x14ac:dyDescent="0.25">
      <c r="C27" s="30" t="s">
        <v>23</v>
      </c>
      <c r="D27" s="256"/>
      <c r="E27" s="256"/>
    </row>
  </sheetData>
  <mergeCells count="66">
    <mergeCell ref="L11:L12"/>
    <mergeCell ref="M11:M12"/>
    <mergeCell ref="N11:N12"/>
    <mergeCell ref="O11:O12"/>
    <mergeCell ref="P11:P12"/>
    <mergeCell ref="Q11:Q12"/>
    <mergeCell ref="R11:R12"/>
    <mergeCell ref="T11:T12"/>
    <mergeCell ref="U11:U12"/>
    <mergeCell ref="S10:S12"/>
    <mergeCell ref="D24:E24"/>
    <mergeCell ref="D25:E25"/>
    <mergeCell ref="D26:E26"/>
    <mergeCell ref="D27:E27"/>
    <mergeCell ref="F13:F20"/>
    <mergeCell ref="D23:E23"/>
    <mergeCell ref="U13:U17"/>
    <mergeCell ref="G18:G20"/>
    <mergeCell ref="H18:H20"/>
    <mergeCell ref="J18:J20"/>
    <mergeCell ref="K18:K20"/>
    <mergeCell ref="O13:O17"/>
    <mergeCell ref="P13:P17"/>
    <mergeCell ref="G13:G17"/>
    <mergeCell ref="H13:H17"/>
    <mergeCell ref="J13:J17"/>
    <mergeCell ref="K13:K17"/>
    <mergeCell ref="A13:A20"/>
    <mergeCell ref="B13:B20"/>
    <mergeCell ref="C13:C20"/>
    <mergeCell ref="D13:D20"/>
    <mergeCell ref="E13:E20"/>
    <mergeCell ref="Q8:Q9"/>
    <mergeCell ref="R8:R9"/>
    <mergeCell ref="S8:S9"/>
    <mergeCell ref="T8:T9"/>
    <mergeCell ref="U8:U9"/>
    <mergeCell ref="G10:G12"/>
    <mergeCell ref="H10:H12"/>
    <mergeCell ref="J10:J12"/>
    <mergeCell ref="K10:K12"/>
    <mergeCell ref="K8:K9"/>
    <mergeCell ref="J8:J9"/>
    <mergeCell ref="I11:I12"/>
    <mergeCell ref="A6:P6"/>
    <mergeCell ref="Q6:U6"/>
    <mergeCell ref="A8:A12"/>
    <mergeCell ref="B8:B12"/>
    <mergeCell ref="C8:C12"/>
    <mergeCell ref="D8:D12"/>
    <mergeCell ref="E8:E12"/>
    <mergeCell ref="F8:F12"/>
    <mergeCell ref="G8:G9"/>
    <mergeCell ref="H8:H9"/>
    <mergeCell ref="I8:I9"/>
    <mergeCell ref="L8:L9"/>
    <mergeCell ref="M8:M9"/>
    <mergeCell ref="N8:N9"/>
    <mergeCell ref="O8:O9"/>
    <mergeCell ref="P8:P9"/>
    <mergeCell ref="A3:U5"/>
    <mergeCell ref="A1:F2"/>
    <mergeCell ref="G1:U1"/>
    <mergeCell ref="G2:K2"/>
    <mergeCell ref="L2:P2"/>
    <mergeCell ref="Q2:U2"/>
  </mergeCells>
  <pageMargins left="0.7" right="0.7" top="0.75" bottom="0.75" header="0.3" footer="0.3"/>
  <pageSetup paperSize="0" orientation="portrait" horizontalDpi="0" verticalDpi="0" copie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8024A-099A-4068-B047-9C5C12FF1ED4}">
  <dimension ref="A1:AA25"/>
  <sheetViews>
    <sheetView topLeftCell="A16" zoomScale="80" zoomScaleNormal="80" workbookViewId="0">
      <selection activeCell="D24" sqref="D24:E24"/>
    </sheetView>
  </sheetViews>
  <sheetFormatPr baseColWidth="10" defaultRowHeight="15" x14ac:dyDescent="0.25"/>
  <cols>
    <col min="1" max="1" width="11.42578125" style="9"/>
    <col min="2" max="2" width="17.5703125" style="9" customWidth="1"/>
    <col min="3" max="3" width="36.7109375" style="9" customWidth="1"/>
    <col min="4" max="4" width="20.28515625" style="9" customWidth="1"/>
    <col min="5" max="5" width="20.140625" style="9" customWidth="1"/>
    <col min="6" max="6" width="23.7109375" style="9" customWidth="1"/>
    <col min="7" max="7" width="24.140625" style="9" customWidth="1"/>
    <col min="8" max="8" width="22.28515625" style="9" customWidth="1"/>
    <col min="9" max="9" width="45.85546875" style="9" customWidth="1"/>
    <col min="10" max="10" width="27.5703125" style="9" customWidth="1"/>
    <col min="11" max="11" width="22.85546875" style="9" customWidth="1"/>
    <col min="12" max="12" width="20.140625" style="9" customWidth="1"/>
    <col min="13" max="13" width="21.42578125" style="9" customWidth="1"/>
    <col min="14" max="14" width="16.28515625" style="9" customWidth="1"/>
    <col min="15" max="15" width="22.5703125" style="9" customWidth="1"/>
    <col min="16" max="16" width="24.5703125" style="9" customWidth="1"/>
    <col min="17" max="17" width="16" style="9" customWidth="1"/>
    <col min="18" max="18" width="17.85546875" style="9" customWidth="1"/>
    <col min="19" max="20" width="15.42578125" style="9" customWidth="1"/>
    <col min="21" max="21" width="24.85546875" style="9" customWidth="1"/>
    <col min="22" max="22" width="13.7109375" style="9" customWidth="1"/>
    <col min="23" max="16384" width="11.42578125" style="9"/>
  </cols>
  <sheetData>
    <row r="1" spans="1:22" ht="66.75" customHeight="1" x14ac:dyDescent="0.25">
      <c r="A1" s="228"/>
      <c r="B1" s="229"/>
      <c r="C1" s="229"/>
      <c r="D1" s="229"/>
      <c r="E1" s="229"/>
      <c r="F1" s="230"/>
      <c r="G1" s="234" t="s">
        <v>24</v>
      </c>
      <c r="H1" s="234"/>
      <c r="I1" s="234"/>
      <c r="J1" s="234"/>
      <c r="K1" s="234"/>
      <c r="L1" s="234"/>
      <c r="M1" s="234"/>
      <c r="N1" s="234"/>
      <c r="O1" s="234"/>
      <c r="P1" s="234"/>
      <c r="Q1" s="234"/>
      <c r="R1" s="234"/>
      <c r="S1" s="234"/>
      <c r="T1" s="234"/>
      <c r="U1" s="234"/>
    </row>
    <row r="2" spans="1:22" ht="37.5" customHeight="1" x14ac:dyDescent="0.25">
      <c r="A2" s="231"/>
      <c r="B2" s="232"/>
      <c r="C2" s="232"/>
      <c r="D2" s="232"/>
      <c r="E2" s="232"/>
      <c r="F2" s="233"/>
      <c r="G2" s="235" t="s">
        <v>31</v>
      </c>
      <c r="H2" s="236"/>
      <c r="I2" s="236"/>
      <c r="J2" s="236"/>
      <c r="K2" s="237"/>
      <c r="L2" s="235" t="s">
        <v>32</v>
      </c>
      <c r="M2" s="236"/>
      <c r="N2" s="236"/>
      <c r="O2" s="236"/>
      <c r="P2" s="236"/>
      <c r="Q2" s="236" t="s">
        <v>33</v>
      </c>
      <c r="R2" s="236"/>
      <c r="S2" s="236"/>
      <c r="T2" s="236"/>
      <c r="U2" s="236"/>
    </row>
    <row r="3" spans="1:22" ht="15.75" customHeight="1" x14ac:dyDescent="0.25">
      <c r="A3" s="238" t="s">
        <v>34</v>
      </c>
      <c r="B3" s="238"/>
      <c r="C3" s="238"/>
      <c r="D3" s="238"/>
      <c r="E3" s="238"/>
      <c r="F3" s="238"/>
      <c r="G3" s="238"/>
      <c r="H3" s="238"/>
      <c r="I3" s="238"/>
      <c r="J3" s="238"/>
      <c r="K3" s="238"/>
      <c r="L3" s="238"/>
      <c r="M3" s="238"/>
      <c r="N3" s="238"/>
      <c r="O3" s="238"/>
      <c r="P3" s="238"/>
      <c r="Q3" s="238"/>
      <c r="R3" s="238"/>
      <c r="S3" s="238"/>
      <c r="T3" s="238"/>
      <c r="U3" s="238"/>
    </row>
    <row r="4" spans="1:22" ht="15.75" customHeight="1" x14ac:dyDescent="0.25">
      <c r="A4" s="238"/>
      <c r="B4" s="238"/>
      <c r="C4" s="238"/>
      <c r="D4" s="238"/>
      <c r="E4" s="238"/>
      <c r="F4" s="238"/>
      <c r="G4" s="238"/>
      <c r="H4" s="238"/>
      <c r="I4" s="238"/>
      <c r="J4" s="238"/>
      <c r="K4" s="238"/>
      <c r="L4" s="238"/>
      <c r="M4" s="238"/>
      <c r="N4" s="238"/>
      <c r="O4" s="238"/>
      <c r="P4" s="238"/>
      <c r="Q4" s="238"/>
      <c r="R4" s="238"/>
      <c r="S4" s="238"/>
      <c r="T4" s="238"/>
      <c r="U4" s="238"/>
    </row>
    <row r="5" spans="1:22" ht="15.75" customHeight="1" x14ac:dyDescent="0.25">
      <c r="A5" s="238"/>
      <c r="B5" s="238"/>
      <c r="C5" s="238"/>
      <c r="D5" s="238"/>
      <c r="E5" s="238"/>
      <c r="F5" s="238"/>
      <c r="G5" s="238"/>
      <c r="H5" s="238"/>
      <c r="I5" s="238"/>
      <c r="J5" s="238"/>
      <c r="K5" s="238"/>
      <c r="L5" s="238"/>
      <c r="M5" s="238"/>
      <c r="N5" s="238"/>
      <c r="O5" s="238"/>
      <c r="P5" s="238"/>
      <c r="Q5" s="238"/>
      <c r="R5" s="238"/>
      <c r="S5" s="238"/>
      <c r="T5" s="238"/>
      <c r="U5" s="238"/>
    </row>
    <row r="6" spans="1:22" ht="25.5" customHeight="1" x14ac:dyDescent="0.25">
      <c r="A6" s="227" t="s">
        <v>17</v>
      </c>
      <c r="B6" s="227"/>
      <c r="C6" s="227"/>
      <c r="D6" s="227"/>
      <c r="E6" s="227"/>
      <c r="F6" s="227"/>
      <c r="G6" s="227"/>
      <c r="H6" s="227"/>
      <c r="I6" s="227"/>
      <c r="J6" s="227"/>
      <c r="K6" s="227"/>
      <c r="L6" s="227"/>
      <c r="M6" s="227"/>
      <c r="N6" s="227"/>
      <c r="O6" s="227"/>
      <c r="P6" s="227"/>
      <c r="Q6" s="227" t="s">
        <v>18</v>
      </c>
      <c r="R6" s="227"/>
      <c r="S6" s="227"/>
      <c r="T6" s="227"/>
      <c r="U6" s="227"/>
    </row>
    <row r="7" spans="1:22" ht="113.25" customHeight="1" x14ac:dyDescent="0.25">
      <c r="A7" s="10" t="s">
        <v>0</v>
      </c>
      <c r="B7" s="10" t="s">
        <v>1</v>
      </c>
      <c r="C7" s="10" t="s">
        <v>30</v>
      </c>
      <c r="D7" s="10" t="s">
        <v>2</v>
      </c>
      <c r="E7" s="10" t="s">
        <v>123</v>
      </c>
      <c r="F7" s="10" t="s">
        <v>122</v>
      </c>
      <c r="G7" s="10" t="s">
        <v>3</v>
      </c>
      <c r="H7" s="10" t="s">
        <v>5</v>
      </c>
      <c r="I7" s="10" t="s">
        <v>4</v>
      </c>
      <c r="J7" s="10" t="s">
        <v>29</v>
      </c>
      <c r="K7" s="2" t="s">
        <v>8</v>
      </c>
      <c r="L7" s="10" t="s">
        <v>7</v>
      </c>
      <c r="M7" s="10" t="s">
        <v>10</v>
      </c>
      <c r="N7" s="10" t="s">
        <v>9</v>
      </c>
      <c r="O7" s="1" t="s">
        <v>6</v>
      </c>
      <c r="P7" s="1" t="s">
        <v>11</v>
      </c>
      <c r="Q7" s="3" t="s">
        <v>13</v>
      </c>
      <c r="R7" s="3" t="s">
        <v>12</v>
      </c>
      <c r="S7" s="3" t="s">
        <v>14</v>
      </c>
      <c r="T7" s="3" t="s">
        <v>15</v>
      </c>
      <c r="U7" s="10" t="s">
        <v>16</v>
      </c>
    </row>
    <row r="8" spans="1:22" s="31" customFormat="1" ht="105" x14ac:dyDescent="0.25">
      <c r="A8" s="122">
        <v>1</v>
      </c>
      <c r="B8" s="122">
        <v>2021002130</v>
      </c>
      <c r="C8" s="122" t="s">
        <v>35</v>
      </c>
      <c r="D8" s="122">
        <v>200354</v>
      </c>
      <c r="E8" s="122" t="s">
        <v>192</v>
      </c>
      <c r="F8" s="122" t="s">
        <v>193</v>
      </c>
      <c r="G8" s="125" t="s">
        <v>194</v>
      </c>
      <c r="H8" s="342" t="s">
        <v>195</v>
      </c>
      <c r="I8" s="125" t="s">
        <v>196</v>
      </c>
      <c r="J8" s="173">
        <v>58449515</v>
      </c>
      <c r="K8" s="173">
        <v>58449515</v>
      </c>
      <c r="L8" s="125">
        <v>12</v>
      </c>
      <c r="M8" s="125">
        <v>12</v>
      </c>
      <c r="N8" s="125">
        <v>12</v>
      </c>
      <c r="O8" s="125" t="s">
        <v>197</v>
      </c>
      <c r="P8" s="125" t="s">
        <v>198</v>
      </c>
      <c r="Q8" s="125">
        <v>12</v>
      </c>
      <c r="R8" s="144"/>
      <c r="S8" s="144"/>
      <c r="T8" s="145">
        <f>Q8/L8</f>
        <v>1</v>
      </c>
      <c r="U8" s="146">
        <f>S8/N8</f>
        <v>0</v>
      </c>
    </row>
    <row r="9" spans="1:22" s="31" customFormat="1" ht="37.15" customHeight="1" x14ac:dyDescent="0.25">
      <c r="A9" s="306">
        <v>2</v>
      </c>
      <c r="B9" s="306">
        <v>2021002129</v>
      </c>
      <c r="C9" s="315" t="s">
        <v>43</v>
      </c>
      <c r="D9" s="349">
        <v>200356</v>
      </c>
      <c r="E9" s="342" t="s">
        <v>192</v>
      </c>
      <c r="F9" s="342" t="s">
        <v>193</v>
      </c>
      <c r="G9" s="345" t="s">
        <v>194</v>
      </c>
      <c r="H9" s="344"/>
      <c r="I9" s="147" t="s">
        <v>199</v>
      </c>
      <c r="J9" s="346">
        <v>817899061</v>
      </c>
      <c r="K9" s="346">
        <v>817899061</v>
      </c>
      <c r="L9" s="148">
        <v>3</v>
      </c>
      <c r="M9" s="48">
        <v>2</v>
      </c>
      <c r="N9" s="48">
        <v>5</v>
      </c>
      <c r="O9" s="110" t="s">
        <v>197</v>
      </c>
      <c r="P9" s="110" t="s">
        <v>198</v>
      </c>
      <c r="Q9" s="148">
        <v>3</v>
      </c>
      <c r="R9" s="48"/>
      <c r="S9" s="48"/>
      <c r="T9" s="145">
        <f>Q9/L9</f>
        <v>1</v>
      </c>
      <c r="U9" s="146">
        <f t="shared" ref="U9:U19" si="0">S9/N9</f>
        <v>0</v>
      </c>
    </row>
    <row r="10" spans="1:22" s="31" customFormat="1" ht="37.15" customHeight="1" x14ac:dyDescent="0.25">
      <c r="A10" s="307"/>
      <c r="B10" s="307"/>
      <c r="C10" s="316"/>
      <c r="D10" s="350"/>
      <c r="E10" s="344"/>
      <c r="F10" s="344"/>
      <c r="G10" s="345"/>
      <c r="H10" s="344"/>
      <c r="I10" s="147" t="s">
        <v>200</v>
      </c>
      <c r="J10" s="346"/>
      <c r="K10" s="346"/>
      <c r="L10" s="148">
        <v>1</v>
      </c>
      <c r="M10" s="48">
        <v>1</v>
      </c>
      <c r="N10" s="48">
        <v>1</v>
      </c>
      <c r="O10" s="110" t="s">
        <v>197</v>
      </c>
      <c r="P10" s="110" t="s">
        <v>198</v>
      </c>
      <c r="Q10" s="148">
        <v>1</v>
      </c>
      <c r="R10" s="48"/>
      <c r="S10" s="48"/>
      <c r="T10" s="145">
        <f t="shared" ref="T10:T19" si="1">Q10/L10</f>
        <v>1</v>
      </c>
      <c r="U10" s="146">
        <f t="shared" si="0"/>
        <v>0</v>
      </c>
    </row>
    <row r="11" spans="1:22" s="31" customFormat="1" ht="41.45" customHeight="1" x14ac:dyDescent="0.25">
      <c r="A11" s="307"/>
      <c r="B11" s="307"/>
      <c r="C11" s="316"/>
      <c r="D11" s="350"/>
      <c r="E11" s="344"/>
      <c r="F11" s="344"/>
      <c r="G11" s="345"/>
      <c r="H11" s="344"/>
      <c r="I11" s="147" t="s">
        <v>201</v>
      </c>
      <c r="J11" s="346"/>
      <c r="K11" s="346"/>
      <c r="L11" s="148">
        <v>2</v>
      </c>
      <c r="M11" s="48">
        <v>2</v>
      </c>
      <c r="N11" s="48">
        <v>4</v>
      </c>
      <c r="O11" s="110" t="s">
        <v>197</v>
      </c>
      <c r="P11" s="110" t="s">
        <v>198</v>
      </c>
      <c r="Q11" s="148">
        <v>2</v>
      </c>
      <c r="R11" s="48"/>
      <c r="S11" s="48"/>
      <c r="T11" s="145">
        <f t="shared" si="1"/>
        <v>1</v>
      </c>
      <c r="U11" s="146">
        <f t="shared" si="0"/>
        <v>0</v>
      </c>
    </row>
    <row r="12" spans="1:22" s="31" customFormat="1" ht="90.6" customHeight="1" x14ac:dyDescent="0.25">
      <c r="A12" s="307"/>
      <c r="B12" s="307"/>
      <c r="C12" s="316"/>
      <c r="D12" s="350"/>
      <c r="E12" s="344"/>
      <c r="F12" s="344"/>
      <c r="G12" s="345"/>
      <c r="H12" s="344"/>
      <c r="I12" s="147" t="s">
        <v>202</v>
      </c>
      <c r="J12" s="346"/>
      <c r="K12" s="346"/>
      <c r="L12" s="148">
        <v>7</v>
      </c>
      <c r="M12" s="48">
        <v>5</v>
      </c>
      <c r="N12" s="48">
        <v>12</v>
      </c>
      <c r="O12" s="110" t="s">
        <v>197</v>
      </c>
      <c r="P12" s="110" t="s">
        <v>198</v>
      </c>
      <c r="Q12" s="148">
        <v>7</v>
      </c>
      <c r="R12" s="48"/>
      <c r="S12" s="48"/>
      <c r="T12" s="145">
        <f t="shared" si="1"/>
        <v>1</v>
      </c>
      <c r="U12" s="146">
        <f t="shared" si="0"/>
        <v>0</v>
      </c>
    </row>
    <row r="13" spans="1:22" s="31" customFormat="1" ht="104.45" customHeight="1" x14ac:dyDescent="0.25">
      <c r="A13" s="307"/>
      <c r="B13" s="307"/>
      <c r="C13" s="316"/>
      <c r="D13" s="350"/>
      <c r="E13" s="344"/>
      <c r="F13" s="344"/>
      <c r="G13" s="345"/>
      <c r="H13" s="344"/>
      <c r="I13" s="147" t="s">
        <v>203</v>
      </c>
      <c r="J13" s="346"/>
      <c r="K13" s="346"/>
      <c r="L13" s="148">
        <v>1</v>
      </c>
      <c r="M13" s="48">
        <v>1</v>
      </c>
      <c r="N13" s="48">
        <v>1</v>
      </c>
      <c r="O13" s="110" t="s">
        <v>197</v>
      </c>
      <c r="P13" s="110" t="s">
        <v>198</v>
      </c>
      <c r="Q13" s="148">
        <v>1</v>
      </c>
      <c r="R13" s="149"/>
      <c r="S13" s="149"/>
      <c r="T13" s="145">
        <f t="shared" si="1"/>
        <v>1</v>
      </c>
      <c r="U13" s="146">
        <f t="shared" si="0"/>
        <v>0</v>
      </c>
    </row>
    <row r="14" spans="1:22" s="31" customFormat="1" ht="90.6" customHeight="1" x14ac:dyDescent="0.25">
      <c r="A14" s="307"/>
      <c r="B14" s="307"/>
      <c r="C14" s="316"/>
      <c r="D14" s="350"/>
      <c r="E14" s="344"/>
      <c r="F14" s="344"/>
      <c r="G14" s="345"/>
      <c r="H14" s="344"/>
      <c r="I14" s="147" t="s">
        <v>204</v>
      </c>
      <c r="J14" s="346"/>
      <c r="K14" s="346"/>
      <c r="L14" s="148">
        <v>4</v>
      </c>
      <c r="M14" s="48">
        <v>5</v>
      </c>
      <c r="N14" s="48">
        <v>9</v>
      </c>
      <c r="O14" s="110" t="s">
        <v>197</v>
      </c>
      <c r="P14" s="110" t="s">
        <v>198</v>
      </c>
      <c r="Q14" s="148">
        <v>4</v>
      </c>
      <c r="R14" s="48"/>
      <c r="S14" s="48"/>
      <c r="T14" s="145">
        <f t="shared" si="1"/>
        <v>1</v>
      </c>
      <c r="U14" s="146">
        <f t="shared" si="0"/>
        <v>0</v>
      </c>
      <c r="V14" s="135"/>
    </row>
    <row r="15" spans="1:22" s="31" customFormat="1" ht="151.9" customHeight="1" x14ac:dyDescent="0.25">
      <c r="A15" s="307"/>
      <c r="B15" s="307"/>
      <c r="C15" s="316"/>
      <c r="D15" s="350"/>
      <c r="E15" s="344"/>
      <c r="F15" s="344"/>
      <c r="G15" s="345"/>
      <c r="H15" s="343"/>
      <c r="I15" s="147" t="s">
        <v>205</v>
      </c>
      <c r="J15" s="346"/>
      <c r="K15" s="346"/>
      <c r="L15" s="148">
        <v>1</v>
      </c>
      <c r="M15" s="48">
        <v>1</v>
      </c>
      <c r="N15" s="48">
        <v>1</v>
      </c>
      <c r="O15" s="110" t="s">
        <v>197</v>
      </c>
      <c r="P15" s="110" t="s">
        <v>198</v>
      </c>
      <c r="Q15" s="148">
        <v>1</v>
      </c>
      <c r="R15" s="48"/>
      <c r="S15" s="48"/>
      <c r="T15" s="145">
        <f t="shared" si="1"/>
        <v>1</v>
      </c>
      <c r="U15" s="146">
        <f t="shared" si="0"/>
        <v>0</v>
      </c>
    </row>
    <row r="16" spans="1:22" s="31" customFormat="1" ht="63" customHeight="1" x14ac:dyDescent="0.25">
      <c r="A16" s="307"/>
      <c r="B16" s="307"/>
      <c r="C16" s="316"/>
      <c r="D16" s="350"/>
      <c r="E16" s="344"/>
      <c r="F16" s="344"/>
      <c r="G16" s="345" t="s">
        <v>206</v>
      </c>
      <c r="H16" s="345" t="s">
        <v>207</v>
      </c>
      <c r="I16" s="147" t="s">
        <v>208</v>
      </c>
      <c r="J16" s="346"/>
      <c r="K16" s="346"/>
      <c r="L16" s="148">
        <v>580</v>
      </c>
      <c r="M16" s="48">
        <v>580</v>
      </c>
      <c r="N16" s="48">
        <v>580</v>
      </c>
      <c r="O16" s="110" t="s">
        <v>197</v>
      </c>
      <c r="P16" s="110" t="s">
        <v>198</v>
      </c>
      <c r="Q16" s="148">
        <v>580</v>
      </c>
      <c r="R16" s="48"/>
      <c r="S16" s="48"/>
      <c r="T16" s="145">
        <f t="shared" si="1"/>
        <v>1</v>
      </c>
      <c r="U16" s="146">
        <f t="shared" si="0"/>
        <v>0</v>
      </c>
    </row>
    <row r="17" spans="1:27" s="31" customFormat="1" ht="61.9" customHeight="1" x14ac:dyDescent="0.25">
      <c r="A17" s="307"/>
      <c r="B17" s="307"/>
      <c r="C17" s="316"/>
      <c r="D17" s="350"/>
      <c r="E17" s="344"/>
      <c r="F17" s="344"/>
      <c r="G17" s="345"/>
      <c r="H17" s="345"/>
      <c r="I17" s="147" t="s">
        <v>209</v>
      </c>
      <c r="J17" s="346"/>
      <c r="K17" s="346"/>
      <c r="L17" s="148">
        <v>300</v>
      </c>
      <c r="M17" s="48">
        <v>300</v>
      </c>
      <c r="N17" s="48">
        <v>300</v>
      </c>
      <c r="O17" s="110" t="s">
        <v>197</v>
      </c>
      <c r="P17" s="110" t="s">
        <v>198</v>
      </c>
      <c r="Q17" s="148">
        <v>300</v>
      </c>
      <c r="R17" s="48"/>
      <c r="S17" s="48"/>
      <c r="T17" s="145">
        <f t="shared" si="1"/>
        <v>1</v>
      </c>
      <c r="U17" s="146">
        <f t="shared" si="0"/>
        <v>0</v>
      </c>
    </row>
    <row r="18" spans="1:27" s="31" customFormat="1" ht="91.9" customHeight="1" x14ac:dyDescent="0.25">
      <c r="A18" s="307"/>
      <c r="B18" s="307"/>
      <c r="C18" s="316"/>
      <c r="D18" s="350"/>
      <c r="E18" s="344"/>
      <c r="F18" s="344"/>
      <c r="G18" s="345"/>
      <c r="H18" s="345"/>
      <c r="I18" s="147" t="s">
        <v>210</v>
      </c>
      <c r="J18" s="346"/>
      <c r="K18" s="346"/>
      <c r="L18" s="148">
        <v>1</v>
      </c>
      <c r="M18" s="48">
        <v>1</v>
      </c>
      <c r="N18" s="48">
        <v>1</v>
      </c>
      <c r="O18" s="110" t="s">
        <v>197</v>
      </c>
      <c r="P18" s="110" t="s">
        <v>198</v>
      </c>
      <c r="Q18" s="148">
        <v>1</v>
      </c>
      <c r="R18" s="150"/>
      <c r="S18" s="150"/>
      <c r="T18" s="145">
        <f t="shared" si="1"/>
        <v>1</v>
      </c>
      <c r="U18" s="146">
        <f t="shared" si="0"/>
        <v>0</v>
      </c>
      <c r="AA18" s="31" t="s">
        <v>211</v>
      </c>
    </row>
    <row r="19" spans="1:27" s="31" customFormat="1" ht="90" customHeight="1" x14ac:dyDescent="0.25">
      <c r="A19" s="308"/>
      <c r="B19" s="308"/>
      <c r="C19" s="317"/>
      <c r="D19" s="351"/>
      <c r="E19" s="343"/>
      <c r="F19" s="343"/>
      <c r="G19" s="345"/>
      <c r="H19" s="345"/>
      <c r="I19" s="147" t="s">
        <v>212</v>
      </c>
      <c r="J19" s="346"/>
      <c r="K19" s="346"/>
      <c r="L19" s="148">
        <v>1</v>
      </c>
      <c r="M19" s="48">
        <v>1</v>
      </c>
      <c r="N19" s="48">
        <v>1</v>
      </c>
      <c r="O19" s="110" t="s">
        <v>197</v>
      </c>
      <c r="P19" s="110" t="s">
        <v>198</v>
      </c>
      <c r="Q19" s="148">
        <v>1</v>
      </c>
      <c r="R19" s="48"/>
      <c r="S19" s="48"/>
      <c r="T19" s="145">
        <f t="shared" si="1"/>
        <v>1</v>
      </c>
      <c r="U19" s="146">
        <f t="shared" si="0"/>
        <v>0</v>
      </c>
    </row>
    <row r="20" spans="1:27" x14ac:dyDescent="0.25">
      <c r="J20" s="171">
        <f>SUM(J8:J19)</f>
        <v>876348576</v>
      </c>
      <c r="K20" s="171">
        <f>SUM(K8:K19)</f>
        <v>876348576</v>
      </c>
      <c r="T20" s="6">
        <f>SUM(T8:T19)</f>
        <v>12</v>
      </c>
    </row>
    <row r="21" spans="1:27" ht="23.25" x14ac:dyDescent="0.25">
      <c r="C21" s="12" t="s">
        <v>213</v>
      </c>
      <c r="D21" s="336">
        <f>SUM(J8+J9)</f>
        <v>876348576</v>
      </c>
      <c r="E21" s="336"/>
      <c r="U21" s="155" t="s">
        <v>311</v>
      </c>
    </row>
    <row r="22" spans="1:27" ht="23.25" x14ac:dyDescent="0.25">
      <c r="C22" s="12" t="s">
        <v>214</v>
      </c>
      <c r="D22" s="267">
        <v>876348576</v>
      </c>
      <c r="E22" s="268"/>
      <c r="U22" s="154">
        <f>T20/12</f>
        <v>1</v>
      </c>
    </row>
    <row r="23" spans="1:27" ht="30" x14ac:dyDescent="0.25">
      <c r="C23" s="11" t="s">
        <v>21</v>
      </c>
      <c r="D23" s="267">
        <v>206982219</v>
      </c>
      <c r="E23" s="268"/>
      <c r="U23" s="155" t="s">
        <v>310</v>
      </c>
    </row>
    <row r="24" spans="1:27" ht="23.25" x14ac:dyDescent="0.25">
      <c r="C24" s="11" t="s">
        <v>22</v>
      </c>
      <c r="D24" s="347">
        <f>D23/D22*100</f>
        <v>23.618708886907577</v>
      </c>
      <c r="E24" s="348"/>
      <c r="U24" s="154">
        <f>U22/10</f>
        <v>0.1</v>
      </c>
    </row>
    <row r="25" spans="1:27" ht="15.75" x14ac:dyDescent="0.25">
      <c r="C25" s="11" t="s">
        <v>23</v>
      </c>
      <c r="D25" s="264"/>
      <c r="E25" s="265"/>
    </row>
  </sheetData>
  <mergeCells count="25">
    <mergeCell ref="D24:E24"/>
    <mergeCell ref="D25:E25"/>
    <mergeCell ref="D9:D19"/>
    <mergeCell ref="E9:E19"/>
    <mergeCell ref="F9:F19"/>
    <mergeCell ref="D21:E21"/>
    <mergeCell ref="D22:E22"/>
    <mergeCell ref="D23:E23"/>
    <mergeCell ref="A6:P6"/>
    <mergeCell ref="Q6:U6"/>
    <mergeCell ref="H8:H15"/>
    <mergeCell ref="A9:A19"/>
    <mergeCell ref="B9:B19"/>
    <mergeCell ref="C9:C19"/>
    <mergeCell ref="G9:G15"/>
    <mergeCell ref="J9:J19"/>
    <mergeCell ref="K9:K19"/>
    <mergeCell ref="G16:G19"/>
    <mergeCell ref="H16:H19"/>
    <mergeCell ref="A3:U5"/>
    <mergeCell ref="A1:F2"/>
    <mergeCell ref="G1:U1"/>
    <mergeCell ref="G2:K2"/>
    <mergeCell ref="L2:P2"/>
    <mergeCell ref="Q2:U2"/>
  </mergeCells>
  <pageMargins left="0.7" right="0.7" top="0.75" bottom="0.75" header="0.3" footer="0.3"/>
  <pageSetup paperSize="0" orientation="portrait" horizontalDpi="0" verticalDpi="0" copies="0"/>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1"/>
  <sheetViews>
    <sheetView topLeftCell="A44" zoomScale="80" zoomScaleNormal="80" workbookViewId="0">
      <selection activeCell="D60" sqref="D60:E60"/>
    </sheetView>
  </sheetViews>
  <sheetFormatPr baseColWidth="10" defaultRowHeight="15" x14ac:dyDescent="0.25"/>
  <cols>
    <col min="2" max="2" width="17.5703125" customWidth="1"/>
    <col min="3" max="3" width="36.7109375" customWidth="1"/>
    <col min="4" max="4" width="20.28515625" customWidth="1"/>
    <col min="5" max="5" width="20.140625" customWidth="1"/>
    <col min="6" max="6" width="23.7109375" customWidth="1"/>
    <col min="7" max="7" width="24.140625" customWidth="1"/>
    <col min="8" max="8" width="38.7109375" customWidth="1"/>
    <col min="9" max="9" width="45.85546875" customWidth="1"/>
    <col min="10" max="10" width="27.5703125" customWidth="1"/>
    <col min="11" max="11" width="22.85546875" customWidth="1"/>
    <col min="12" max="12" width="20.140625" customWidth="1"/>
    <col min="13" max="13" width="21.42578125" customWidth="1"/>
    <col min="14" max="14" width="16.28515625" customWidth="1"/>
    <col min="15" max="15" width="22.5703125" customWidth="1"/>
    <col min="16" max="16" width="24.5703125" customWidth="1"/>
    <col min="17" max="17" width="16" customWidth="1"/>
    <col min="18" max="18" width="17.85546875" customWidth="1"/>
    <col min="19" max="20" width="15.42578125" customWidth="1"/>
    <col min="21" max="21" width="33.85546875" customWidth="1"/>
    <col min="22" max="22" width="13.7109375" customWidth="1"/>
  </cols>
  <sheetData>
    <row r="1" spans="1:21" ht="66.75" customHeight="1" x14ac:dyDescent="0.25">
      <c r="A1" s="228"/>
      <c r="B1" s="229"/>
      <c r="C1" s="229"/>
      <c r="D1" s="229"/>
      <c r="E1" s="229"/>
      <c r="F1" s="230"/>
      <c r="G1" s="234" t="s">
        <v>24</v>
      </c>
      <c r="H1" s="234"/>
      <c r="I1" s="234"/>
      <c r="J1" s="234"/>
      <c r="K1" s="234"/>
      <c r="L1" s="234"/>
      <c r="M1" s="234"/>
      <c r="N1" s="234"/>
      <c r="O1" s="234"/>
      <c r="P1" s="234"/>
      <c r="Q1" s="234"/>
      <c r="R1" s="234"/>
      <c r="S1" s="234"/>
      <c r="T1" s="234"/>
      <c r="U1" s="234"/>
    </row>
    <row r="2" spans="1:21" ht="37.5" customHeight="1" x14ac:dyDescent="0.25">
      <c r="A2" s="231"/>
      <c r="B2" s="232"/>
      <c r="C2" s="232"/>
      <c r="D2" s="232"/>
      <c r="E2" s="232"/>
      <c r="F2" s="233"/>
      <c r="G2" s="235" t="s">
        <v>31</v>
      </c>
      <c r="H2" s="236"/>
      <c r="I2" s="236"/>
      <c r="J2" s="236"/>
      <c r="K2" s="237"/>
      <c r="L2" s="235" t="s">
        <v>32</v>
      </c>
      <c r="M2" s="236"/>
      <c r="N2" s="236"/>
      <c r="O2" s="236"/>
      <c r="P2" s="236"/>
      <c r="Q2" s="236" t="s">
        <v>33</v>
      </c>
      <c r="R2" s="236"/>
      <c r="S2" s="236"/>
      <c r="T2" s="236"/>
      <c r="U2" s="236"/>
    </row>
    <row r="3" spans="1:21" ht="15.75" customHeight="1" x14ac:dyDescent="0.25">
      <c r="A3" s="238" t="s">
        <v>34</v>
      </c>
      <c r="B3" s="238"/>
      <c r="C3" s="238"/>
      <c r="D3" s="238"/>
      <c r="E3" s="238"/>
      <c r="F3" s="238"/>
      <c r="G3" s="238"/>
      <c r="H3" s="238"/>
      <c r="I3" s="238"/>
      <c r="J3" s="238"/>
      <c r="K3" s="238"/>
      <c r="L3" s="238"/>
      <c r="M3" s="238"/>
      <c r="N3" s="238"/>
      <c r="O3" s="238"/>
      <c r="P3" s="238"/>
      <c r="Q3" s="238"/>
      <c r="R3" s="238"/>
      <c r="S3" s="238"/>
      <c r="T3" s="238"/>
      <c r="U3" s="238"/>
    </row>
    <row r="4" spans="1:21" ht="15.75" customHeight="1" x14ac:dyDescent="0.25">
      <c r="A4" s="238"/>
      <c r="B4" s="238"/>
      <c r="C4" s="238"/>
      <c r="D4" s="238"/>
      <c r="E4" s="238"/>
      <c r="F4" s="238"/>
      <c r="G4" s="238"/>
      <c r="H4" s="238"/>
      <c r="I4" s="238"/>
      <c r="J4" s="238"/>
      <c r="K4" s="238"/>
      <c r="L4" s="238"/>
      <c r="M4" s="238"/>
      <c r="N4" s="238"/>
      <c r="O4" s="238"/>
      <c r="P4" s="238"/>
      <c r="Q4" s="238"/>
      <c r="R4" s="238"/>
      <c r="S4" s="238"/>
      <c r="T4" s="238"/>
      <c r="U4" s="238"/>
    </row>
    <row r="5" spans="1:21" ht="15.75" customHeight="1" x14ac:dyDescent="0.25">
      <c r="A5" s="238"/>
      <c r="B5" s="238"/>
      <c r="C5" s="238"/>
      <c r="D5" s="238"/>
      <c r="E5" s="238"/>
      <c r="F5" s="238"/>
      <c r="G5" s="238"/>
      <c r="H5" s="238"/>
      <c r="I5" s="238"/>
      <c r="J5" s="238"/>
      <c r="K5" s="238"/>
      <c r="L5" s="238"/>
      <c r="M5" s="238"/>
      <c r="N5" s="238"/>
      <c r="O5" s="238"/>
      <c r="P5" s="238"/>
      <c r="Q5" s="238"/>
      <c r="R5" s="238"/>
      <c r="S5" s="238"/>
      <c r="T5" s="238"/>
      <c r="U5" s="238"/>
    </row>
    <row r="6" spans="1:21" ht="25.5" customHeight="1" x14ac:dyDescent="0.25">
      <c r="A6" s="227" t="s">
        <v>17</v>
      </c>
      <c r="B6" s="227"/>
      <c r="C6" s="227"/>
      <c r="D6" s="227"/>
      <c r="E6" s="227"/>
      <c r="F6" s="227"/>
      <c r="G6" s="227"/>
      <c r="H6" s="227"/>
      <c r="I6" s="227"/>
      <c r="J6" s="227"/>
      <c r="K6" s="227"/>
      <c r="L6" s="227"/>
      <c r="M6" s="227"/>
      <c r="N6" s="227"/>
      <c r="O6" s="227"/>
      <c r="P6" s="227"/>
      <c r="Q6" s="227" t="s">
        <v>18</v>
      </c>
      <c r="R6" s="227"/>
      <c r="S6" s="227"/>
      <c r="T6" s="227"/>
      <c r="U6" s="227"/>
    </row>
    <row r="7" spans="1:21" ht="113.25" customHeight="1" x14ac:dyDescent="0.25">
      <c r="A7" s="10" t="s">
        <v>0</v>
      </c>
      <c r="B7" s="10" t="s">
        <v>1</v>
      </c>
      <c r="C7" s="10" t="s">
        <v>30</v>
      </c>
      <c r="D7" s="10" t="s">
        <v>2</v>
      </c>
      <c r="E7" s="10" t="s">
        <v>123</v>
      </c>
      <c r="F7" s="10" t="s">
        <v>122</v>
      </c>
      <c r="G7" s="10" t="s">
        <v>3</v>
      </c>
      <c r="H7" s="10" t="s">
        <v>5</v>
      </c>
      <c r="I7" s="10" t="s">
        <v>4</v>
      </c>
      <c r="J7" s="10" t="s">
        <v>29</v>
      </c>
      <c r="K7" s="2" t="s">
        <v>8</v>
      </c>
      <c r="L7" s="10" t="s">
        <v>7</v>
      </c>
      <c r="M7" s="10" t="s">
        <v>10</v>
      </c>
      <c r="N7" s="10" t="s">
        <v>9</v>
      </c>
      <c r="O7" s="1" t="s">
        <v>6</v>
      </c>
      <c r="P7" s="1" t="s">
        <v>11</v>
      </c>
      <c r="Q7" s="3" t="s">
        <v>13</v>
      </c>
      <c r="R7" s="3" t="s">
        <v>12</v>
      </c>
      <c r="S7" s="3" t="s">
        <v>14</v>
      </c>
      <c r="T7" s="3" t="s">
        <v>15</v>
      </c>
      <c r="U7" s="10" t="s">
        <v>16</v>
      </c>
    </row>
    <row r="8" spans="1:21" s="31" customFormat="1" ht="56.25" customHeight="1" x14ac:dyDescent="0.25">
      <c r="A8" s="320">
        <v>1</v>
      </c>
      <c r="B8" s="320">
        <v>2021002134</v>
      </c>
      <c r="C8" s="272" t="s">
        <v>215</v>
      </c>
      <c r="D8" s="272">
        <v>200357</v>
      </c>
      <c r="E8" s="321" t="s">
        <v>216</v>
      </c>
      <c r="F8" s="321" t="s">
        <v>217</v>
      </c>
      <c r="G8" s="321" t="s">
        <v>218</v>
      </c>
      <c r="H8" s="272" t="s">
        <v>219</v>
      </c>
      <c r="I8" s="126" t="s">
        <v>220</v>
      </c>
      <c r="J8" s="346">
        <v>1300408893</v>
      </c>
      <c r="K8" s="346">
        <v>1300408893</v>
      </c>
      <c r="L8" s="137">
        <v>10</v>
      </c>
      <c r="M8" s="137">
        <v>1</v>
      </c>
      <c r="N8" s="137">
        <v>11</v>
      </c>
      <c r="O8" s="62" t="s">
        <v>221</v>
      </c>
      <c r="P8" s="118" t="s">
        <v>42</v>
      </c>
      <c r="Q8" s="137">
        <v>10</v>
      </c>
      <c r="R8" s="137"/>
      <c r="S8" s="137"/>
      <c r="T8" s="5">
        <f>Q8/L8</f>
        <v>1</v>
      </c>
      <c r="U8" s="61">
        <f>S8/N8</f>
        <v>0</v>
      </c>
    </row>
    <row r="9" spans="1:21" s="31" customFormat="1" ht="56.25" customHeight="1" x14ac:dyDescent="0.25">
      <c r="A9" s="320"/>
      <c r="B9" s="320"/>
      <c r="C9" s="272"/>
      <c r="D9" s="272"/>
      <c r="E9" s="321"/>
      <c r="F9" s="321"/>
      <c r="G9" s="321"/>
      <c r="H9" s="272"/>
      <c r="I9" s="126" t="s">
        <v>222</v>
      </c>
      <c r="J9" s="346"/>
      <c r="K9" s="346"/>
      <c r="L9" s="137">
        <v>1</v>
      </c>
      <c r="M9" s="137">
        <v>1</v>
      </c>
      <c r="N9" s="137">
        <v>1</v>
      </c>
      <c r="O9" s="62" t="s">
        <v>221</v>
      </c>
      <c r="P9" s="118" t="s">
        <v>42</v>
      </c>
      <c r="Q9" s="137">
        <v>1</v>
      </c>
      <c r="R9" s="137"/>
      <c r="S9" s="137"/>
      <c r="T9" s="5">
        <f>Q9/L9</f>
        <v>1</v>
      </c>
      <c r="U9" s="61">
        <f>S9/N9</f>
        <v>0</v>
      </c>
    </row>
    <row r="10" spans="1:21" s="31" customFormat="1" ht="56.25" customHeight="1" x14ac:dyDescent="0.25">
      <c r="A10" s="320"/>
      <c r="B10" s="320"/>
      <c r="C10" s="272"/>
      <c r="D10" s="272"/>
      <c r="E10" s="321"/>
      <c r="F10" s="321"/>
      <c r="G10" s="321"/>
      <c r="H10" s="272"/>
      <c r="I10" s="126" t="s">
        <v>223</v>
      </c>
      <c r="J10" s="346"/>
      <c r="K10" s="346"/>
      <c r="L10" s="137">
        <v>1</v>
      </c>
      <c r="M10" s="137">
        <v>1</v>
      </c>
      <c r="N10" s="137">
        <v>1</v>
      </c>
      <c r="O10" s="62" t="s">
        <v>221</v>
      </c>
      <c r="P10" s="118" t="s">
        <v>64</v>
      </c>
      <c r="Q10" s="137">
        <v>1</v>
      </c>
      <c r="R10" s="137"/>
      <c r="S10" s="137"/>
      <c r="T10" s="5">
        <f t="shared" ref="T10:T13" si="0">Q10/L10</f>
        <v>1</v>
      </c>
      <c r="U10" s="61">
        <f>S10/N10</f>
        <v>0</v>
      </c>
    </row>
    <row r="11" spans="1:21" s="31" customFormat="1" ht="56.25" customHeight="1" x14ac:dyDescent="0.25">
      <c r="A11" s="320"/>
      <c r="B11" s="320"/>
      <c r="C11" s="272"/>
      <c r="D11" s="272"/>
      <c r="E11" s="321"/>
      <c r="F11" s="321"/>
      <c r="G11" s="321"/>
      <c r="H11" s="272"/>
      <c r="I11" s="119" t="s">
        <v>224</v>
      </c>
      <c r="J11" s="346"/>
      <c r="K11" s="346"/>
      <c r="L11" s="137">
        <v>1</v>
      </c>
      <c r="M11" s="137">
        <v>1</v>
      </c>
      <c r="N11" s="137">
        <v>1</v>
      </c>
      <c r="O11" s="62" t="s">
        <v>221</v>
      </c>
      <c r="P11" s="118" t="s">
        <v>42</v>
      </c>
      <c r="Q11" s="137">
        <v>1</v>
      </c>
      <c r="R11" s="137"/>
      <c r="S11" s="137"/>
      <c r="T11" s="5">
        <f t="shared" si="0"/>
        <v>1</v>
      </c>
      <c r="U11" s="61">
        <f>S11/N11</f>
        <v>0</v>
      </c>
    </row>
    <row r="12" spans="1:21" s="31" customFormat="1" ht="56.25" customHeight="1" x14ac:dyDescent="0.25">
      <c r="A12" s="320"/>
      <c r="B12" s="320"/>
      <c r="C12" s="272"/>
      <c r="D12" s="272"/>
      <c r="E12" s="321"/>
      <c r="F12" s="321"/>
      <c r="G12" s="321"/>
      <c r="H12" s="272"/>
      <c r="I12" s="126" t="s">
        <v>225</v>
      </c>
      <c r="J12" s="346"/>
      <c r="K12" s="346"/>
      <c r="L12" s="137">
        <v>1</v>
      </c>
      <c r="M12" s="137">
        <v>1</v>
      </c>
      <c r="N12" s="137">
        <v>1</v>
      </c>
      <c r="O12" s="62" t="s">
        <v>221</v>
      </c>
      <c r="P12" s="118" t="s">
        <v>42</v>
      </c>
      <c r="Q12" s="137">
        <v>1</v>
      </c>
      <c r="R12" s="137"/>
      <c r="S12" s="137"/>
      <c r="T12" s="5">
        <f t="shared" si="0"/>
        <v>1</v>
      </c>
      <c r="U12" s="61">
        <f t="shared" ref="U12:U14" si="1">S12/N12</f>
        <v>0</v>
      </c>
    </row>
    <row r="13" spans="1:21" s="31" customFormat="1" ht="56.25" customHeight="1" x14ac:dyDescent="0.25">
      <c r="A13" s="320"/>
      <c r="B13" s="320"/>
      <c r="C13" s="272"/>
      <c r="D13" s="272"/>
      <c r="E13" s="321"/>
      <c r="F13" s="321"/>
      <c r="G13" s="321"/>
      <c r="H13" s="272"/>
      <c r="I13" s="126" t="s">
        <v>226</v>
      </c>
      <c r="J13" s="346"/>
      <c r="K13" s="346"/>
      <c r="L13" s="137">
        <v>1</v>
      </c>
      <c r="M13" s="137">
        <v>1</v>
      </c>
      <c r="N13" s="137">
        <v>1</v>
      </c>
      <c r="O13" s="62" t="s">
        <v>221</v>
      </c>
      <c r="P13" s="118" t="s">
        <v>42</v>
      </c>
      <c r="Q13" s="137">
        <v>1</v>
      </c>
      <c r="R13" s="137"/>
      <c r="S13" s="137"/>
      <c r="T13" s="5">
        <f t="shared" si="0"/>
        <v>1</v>
      </c>
      <c r="U13" s="61">
        <f t="shared" si="1"/>
        <v>0</v>
      </c>
    </row>
    <row r="14" spans="1:21" s="31" customFormat="1" ht="114" customHeight="1" x14ac:dyDescent="0.25">
      <c r="A14" s="320"/>
      <c r="B14" s="320"/>
      <c r="C14" s="272"/>
      <c r="D14" s="272"/>
      <c r="E14" s="321"/>
      <c r="F14" s="321"/>
      <c r="G14" s="321"/>
      <c r="H14" s="272"/>
      <c r="I14" s="120" t="s">
        <v>227</v>
      </c>
      <c r="J14" s="346"/>
      <c r="K14" s="346"/>
      <c r="L14" s="124">
        <v>1</v>
      </c>
      <c r="M14" s="124">
        <v>1</v>
      </c>
      <c r="N14" s="124">
        <v>1</v>
      </c>
      <c r="O14" s="62" t="s">
        <v>221</v>
      </c>
      <c r="P14" s="118" t="s">
        <v>42</v>
      </c>
      <c r="Q14" s="137">
        <v>1</v>
      </c>
      <c r="R14" s="137"/>
      <c r="S14" s="137"/>
      <c r="T14" s="5">
        <f>Q14/L14</f>
        <v>1</v>
      </c>
      <c r="U14" s="61">
        <f t="shared" si="1"/>
        <v>0</v>
      </c>
    </row>
    <row r="15" spans="1:21" s="31" customFormat="1" ht="195" customHeight="1" x14ac:dyDescent="0.25">
      <c r="A15" s="137">
        <v>2</v>
      </c>
      <c r="B15" s="137">
        <v>2021002129</v>
      </c>
      <c r="C15" s="126" t="s">
        <v>43</v>
      </c>
      <c r="D15" s="126">
        <v>200356</v>
      </c>
      <c r="E15" s="315" t="s">
        <v>216</v>
      </c>
      <c r="F15" s="315" t="s">
        <v>217</v>
      </c>
      <c r="G15" s="315" t="s">
        <v>228</v>
      </c>
      <c r="H15" s="309" t="s">
        <v>229</v>
      </c>
      <c r="I15" s="120" t="s">
        <v>230</v>
      </c>
      <c r="J15" s="200">
        <v>426406284</v>
      </c>
      <c r="K15" s="200">
        <v>426406284</v>
      </c>
      <c r="L15" s="137">
        <v>1</v>
      </c>
      <c r="M15" s="137">
        <v>1</v>
      </c>
      <c r="N15" s="137">
        <v>1</v>
      </c>
      <c r="O15" s="62" t="s">
        <v>231</v>
      </c>
      <c r="P15" s="118" t="s">
        <v>179</v>
      </c>
      <c r="Q15" s="137">
        <v>1</v>
      </c>
      <c r="R15" s="137"/>
      <c r="S15" s="137"/>
      <c r="T15" s="5">
        <f t="shared" ref="T15:T21" si="2">Q15/L15</f>
        <v>1</v>
      </c>
      <c r="U15" s="121">
        <f>S15/N15</f>
        <v>0</v>
      </c>
    </row>
    <row r="16" spans="1:21" s="31" customFormat="1" ht="30" x14ac:dyDescent="0.25">
      <c r="A16" s="320">
        <v>3</v>
      </c>
      <c r="B16" s="306">
        <v>2021002130</v>
      </c>
      <c r="C16" s="272" t="s">
        <v>35</v>
      </c>
      <c r="D16" s="272">
        <v>200354</v>
      </c>
      <c r="E16" s="316"/>
      <c r="F16" s="316"/>
      <c r="G16" s="316"/>
      <c r="H16" s="310"/>
      <c r="I16" s="126" t="s">
        <v>233</v>
      </c>
      <c r="J16" s="356">
        <v>267650000</v>
      </c>
      <c r="K16" s="356">
        <v>267650000</v>
      </c>
      <c r="L16" s="137">
        <v>1</v>
      </c>
      <c r="M16" s="137">
        <v>1</v>
      </c>
      <c r="N16" s="137">
        <v>1</v>
      </c>
      <c r="O16" s="62" t="s">
        <v>231</v>
      </c>
      <c r="P16" s="118" t="s">
        <v>179</v>
      </c>
      <c r="Q16" s="137">
        <v>1</v>
      </c>
      <c r="R16" s="137"/>
      <c r="S16" s="137"/>
      <c r="T16" s="5">
        <f t="shared" si="2"/>
        <v>1</v>
      </c>
      <c r="U16" s="121">
        <f t="shared" ref="U16:U21" si="3">S16/N16</f>
        <v>0</v>
      </c>
    </row>
    <row r="17" spans="1:22" s="31" customFormat="1" ht="30" x14ac:dyDescent="0.25">
      <c r="A17" s="320"/>
      <c r="B17" s="307"/>
      <c r="C17" s="272"/>
      <c r="D17" s="272"/>
      <c r="E17" s="316"/>
      <c r="F17" s="316"/>
      <c r="G17" s="316"/>
      <c r="H17" s="310"/>
      <c r="I17" s="126" t="s">
        <v>234</v>
      </c>
      <c r="J17" s="356"/>
      <c r="K17" s="356"/>
      <c r="L17" s="137">
        <v>1</v>
      </c>
      <c r="M17" s="137">
        <v>1</v>
      </c>
      <c r="N17" s="137">
        <v>1</v>
      </c>
      <c r="O17" s="62" t="s">
        <v>231</v>
      </c>
      <c r="P17" s="118" t="s">
        <v>179</v>
      </c>
      <c r="Q17" s="137">
        <v>1</v>
      </c>
      <c r="R17" s="137"/>
      <c r="S17" s="137"/>
      <c r="T17" s="5">
        <f t="shared" si="2"/>
        <v>1</v>
      </c>
      <c r="U17" s="121">
        <f t="shared" si="3"/>
        <v>0</v>
      </c>
    </row>
    <row r="18" spans="1:22" s="31" customFormat="1" ht="30" x14ac:dyDescent="0.25">
      <c r="A18" s="320"/>
      <c r="B18" s="308"/>
      <c r="C18" s="272"/>
      <c r="D18" s="272"/>
      <c r="E18" s="317"/>
      <c r="F18" s="317"/>
      <c r="G18" s="317"/>
      <c r="H18" s="311"/>
      <c r="I18" s="126" t="s">
        <v>235</v>
      </c>
      <c r="J18" s="357"/>
      <c r="K18" s="357"/>
      <c r="L18" s="137">
        <v>1</v>
      </c>
      <c r="M18" s="137">
        <v>1</v>
      </c>
      <c r="N18" s="137">
        <v>1</v>
      </c>
      <c r="O18" s="62" t="s">
        <v>231</v>
      </c>
      <c r="P18" s="118" t="s">
        <v>179</v>
      </c>
      <c r="Q18" s="137">
        <v>1</v>
      </c>
      <c r="R18" s="137"/>
      <c r="S18" s="137"/>
      <c r="T18" s="5">
        <f t="shared" si="2"/>
        <v>1</v>
      </c>
      <c r="U18" s="121">
        <f t="shared" si="3"/>
        <v>0</v>
      </c>
      <c r="V18" s="135"/>
    </row>
    <row r="19" spans="1:22" s="31" customFormat="1" ht="75" x14ac:dyDescent="0.25">
      <c r="A19" s="137">
        <v>4</v>
      </c>
      <c r="B19" s="137">
        <v>2021002133</v>
      </c>
      <c r="C19" s="126" t="s">
        <v>232</v>
      </c>
      <c r="D19" s="137">
        <v>200358</v>
      </c>
      <c r="E19" s="126" t="s">
        <v>216</v>
      </c>
      <c r="F19" s="126" t="s">
        <v>217</v>
      </c>
      <c r="G19" s="126" t="s">
        <v>236</v>
      </c>
      <c r="H19" s="151" t="s">
        <v>237</v>
      </c>
      <c r="I19" s="126" t="s">
        <v>238</v>
      </c>
      <c r="J19" s="200">
        <v>960000000</v>
      </c>
      <c r="K19" s="200">
        <v>960000000</v>
      </c>
      <c r="L19" s="137">
        <v>1</v>
      </c>
      <c r="M19" s="137">
        <v>1</v>
      </c>
      <c r="N19" s="137">
        <v>1</v>
      </c>
      <c r="O19" s="137" t="s">
        <v>239</v>
      </c>
      <c r="P19" s="137" t="s">
        <v>64</v>
      </c>
      <c r="Q19" s="137">
        <v>1</v>
      </c>
      <c r="R19" s="137"/>
      <c r="S19" s="137"/>
      <c r="T19" s="5">
        <f t="shared" si="2"/>
        <v>1</v>
      </c>
      <c r="U19" s="121">
        <f t="shared" si="3"/>
        <v>0</v>
      </c>
    </row>
    <row r="20" spans="1:22" s="31" customFormat="1" ht="69.75" customHeight="1" x14ac:dyDescent="0.25">
      <c r="A20" s="306">
        <v>5</v>
      </c>
      <c r="B20" s="306">
        <v>2021002129</v>
      </c>
      <c r="C20" s="309" t="s">
        <v>43</v>
      </c>
      <c r="D20" s="306">
        <v>200356</v>
      </c>
      <c r="E20" s="272" t="s">
        <v>216</v>
      </c>
      <c r="F20" s="272" t="s">
        <v>217</v>
      </c>
      <c r="G20" s="272" t="s">
        <v>240</v>
      </c>
      <c r="H20" s="358" t="s">
        <v>241</v>
      </c>
      <c r="I20" s="126" t="s">
        <v>242</v>
      </c>
      <c r="J20" s="359">
        <v>0</v>
      </c>
      <c r="K20" s="330">
        <v>0</v>
      </c>
      <c r="L20" s="137">
        <v>1</v>
      </c>
      <c r="M20" s="137">
        <v>1</v>
      </c>
      <c r="N20" s="137">
        <v>1</v>
      </c>
      <c r="O20" s="13" t="s">
        <v>243</v>
      </c>
      <c r="P20" s="13" t="s">
        <v>243</v>
      </c>
      <c r="Q20" s="137">
        <v>1</v>
      </c>
      <c r="R20" s="137"/>
      <c r="S20" s="137"/>
      <c r="T20" s="5">
        <f t="shared" si="2"/>
        <v>1</v>
      </c>
      <c r="U20" s="121">
        <f t="shared" si="3"/>
        <v>0</v>
      </c>
    </row>
    <row r="21" spans="1:22" s="31" customFormat="1" ht="71.25" customHeight="1" x14ac:dyDescent="0.25">
      <c r="A21" s="308"/>
      <c r="B21" s="308"/>
      <c r="C21" s="311"/>
      <c r="D21" s="308"/>
      <c r="E21" s="272"/>
      <c r="F21" s="272"/>
      <c r="G21" s="272"/>
      <c r="H21" s="358"/>
      <c r="I21" s="126" t="s">
        <v>244</v>
      </c>
      <c r="J21" s="359"/>
      <c r="K21" s="357"/>
      <c r="L21" s="137">
        <v>1</v>
      </c>
      <c r="M21" s="137">
        <v>1</v>
      </c>
      <c r="N21" s="137">
        <v>1</v>
      </c>
      <c r="O21" s="13" t="s">
        <v>243</v>
      </c>
      <c r="P21" s="13" t="s">
        <v>243</v>
      </c>
      <c r="Q21" s="137">
        <v>1</v>
      </c>
      <c r="R21" s="137"/>
      <c r="S21" s="137"/>
      <c r="T21" s="5">
        <f t="shared" si="2"/>
        <v>1</v>
      </c>
      <c r="U21" s="121">
        <f t="shared" si="3"/>
        <v>0</v>
      </c>
    </row>
    <row r="22" spans="1:22" s="31" customFormat="1" ht="45" x14ac:dyDescent="0.25">
      <c r="A22" s="306">
        <v>6</v>
      </c>
      <c r="B22" s="352"/>
      <c r="C22" s="310" t="s">
        <v>307</v>
      </c>
      <c r="D22" s="306">
        <v>210093</v>
      </c>
      <c r="E22" s="309" t="s">
        <v>216</v>
      </c>
      <c r="F22" s="309" t="s">
        <v>217</v>
      </c>
      <c r="G22" s="309" t="s">
        <v>253</v>
      </c>
      <c r="H22" s="318" t="s">
        <v>254</v>
      </c>
      <c r="I22" s="126" t="s">
        <v>245</v>
      </c>
      <c r="J22" s="278">
        <v>25160442575</v>
      </c>
      <c r="K22" s="278">
        <v>25160442575</v>
      </c>
      <c r="L22" s="124">
        <v>1698</v>
      </c>
      <c r="M22" s="124">
        <v>1698</v>
      </c>
      <c r="N22" s="124">
        <v>1698</v>
      </c>
      <c r="O22" s="62" t="s">
        <v>246</v>
      </c>
      <c r="P22" s="118" t="s">
        <v>247</v>
      </c>
      <c r="Q22" s="124">
        <v>1849</v>
      </c>
      <c r="R22" s="63"/>
      <c r="S22" s="63"/>
      <c r="T22" s="5">
        <f>Q22/L22</f>
        <v>1.0889281507656066</v>
      </c>
      <c r="U22" s="61"/>
    </row>
    <row r="23" spans="1:22" s="31" customFormat="1" ht="45" x14ac:dyDescent="0.25">
      <c r="A23" s="307"/>
      <c r="B23" s="353"/>
      <c r="C23" s="310"/>
      <c r="D23" s="307"/>
      <c r="E23" s="310"/>
      <c r="F23" s="310"/>
      <c r="G23" s="310"/>
      <c r="H23" s="355"/>
      <c r="I23" s="126" t="s">
        <v>248</v>
      </c>
      <c r="J23" s="278"/>
      <c r="K23" s="278"/>
      <c r="L23" s="137">
        <v>1000</v>
      </c>
      <c r="M23" s="137">
        <v>1000</v>
      </c>
      <c r="N23" s="137">
        <v>1000</v>
      </c>
      <c r="O23" s="62" t="s">
        <v>246</v>
      </c>
      <c r="P23" s="118" t="s">
        <v>247</v>
      </c>
      <c r="Q23" s="137">
        <v>945</v>
      </c>
      <c r="R23" s="137"/>
      <c r="S23" s="137"/>
      <c r="T23" s="5">
        <f>Q23/L23</f>
        <v>0.94499999999999995</v>
      </c>
      <c r="U23" s="61">
        <f t="shared" ref="U23:U54" si="4">S23/N23</f>
        <v>0</v>
      </c>
    </row>
    <row r="24" spans="1:22" s="31" customFormat="1" ht="45" x14ac:dyDescent="0.25">
      <c r="A24" s="307"/>
      <c r="B24" s="353"/>
      <c r="C24" s="310"/>
      <c r="D24" s="307"/>
      <c r="E24" s="310"/>
      <c r="F24" s="310"/>
      <c r="G24" s="310"/>
      <c r="H24" s="355"/>
      <c r="I24" s="126" t="s">
        <v>249</v>
      </c>
      <c r="J24" s="278"/>
      <c r="K24" s="278"/>
      <c r="L24" s="137">
        <v>900</v>
      </c>
      <c r="M24" s="137">
        <v>900</v>
      </c>
      <c r="N24" s="137">
        <v>900</v>
      </c>
      <c r="O24" s="62" t="s">
        <v>246</v>
      </c>
      <c r="P24" s="118" t="s">
        <v>247</v>
      </c>
      <c r="Q24" s="137">
        <v>1487</v>
      </c>
      <c r="R24" s="137"/>
      <c r="S24" s="137"/>
      <c r="T24" s="5">
        <v>1</v>
      </c>
      <c r="U24" s="61">
        <f t="shared" si="4"/>
        <v>0</v>
      </c>
    </row>
    <row r="25" spans="1:22" s="31" customFormat="1" ht="45" x14ac:dyDescent="0.25">
      <c r="A25" s="307"/>
      <c r="B25" s="353"/>
      <c r="C25" s="310"/>
      <c r="D25" s="307"/>
      <c r="E25" s="310"/>
      <c r="F25" s="310"/>
      <c r="G25" s="310"/>
      <c r="H25" s="355"/>
      <c r="I25" s="126" t="s">
        <v>250</v>
      </c>
      <c r="J25" s="278"/>
      <c r="K25" s="278"/>
      <c r="L25" s="123">
        <v>1</v>
      </c>
      <c r="M25" s="123">
        <v>1</v>
      </c>
      <c r="N25" s="123">
        <v>1</v>
      </c>
      <c r="O25" s="62" t="s">
        <v>246</v>
      </c>
      <c r="P25" s="118" t="s">
        <v>247</v>
      </c>
      <c r="Q25" s="123">
        <v>1</v>
      </c>
      <c r="R25" s="137"/>
      <c r="S25" s="137"/>
      <c r="T25" s="5">
        <f t="shared" ref="T25:T31" si="5">Q25/L25</f>
        <v>1</v>
      </c>
      <c r="U25" s="61">
        <v>1</v>
      </c>
    </row>
    <row r="26" spans="1:22" s="31" customFormat="1" ht="45" x14ac:dyDescent="0.25">
      <c r="A26" s="307"/>
      <c r="B26" s="353"/>
      <c r="C26" s="310"/>
      <c r="D26" s="307"/>
      <c r="E26" s="310"/>
      <c r="F26" s="310"/>
      <c r="G26" s="310"/>
      <c r="H26" s="355"/>
      <c r="I26" s="126" t="s">
        <v>251</v>
      </c>
      <c r="J26" s="278"/>
      <c r="K26" s="278"/>
      <c r="L26" s="137">
        <v>0</v>
      </c>
      <c r="M26" s="137">
        <v>3000</v>
      </c>
      <c r="N26" s="137">
        <v>3000</v>
      </c>
      <c r="O26" s="62" t="s">
        <v>246</v>
      </c>
      <c r="P26" s="118" t="s">
        <v>247</v>
      </c>
      <c r="Q26" s="137">
        <v>0</v>
      </c>
      <c r="R26" s="137"/>
      <c r="S26" s="137"/>
      <c r="T26" s="5">
        <v>0</v>
      </c>
      <c r="U26" s="61">
        <f t="shared" si="4"/>
        <v>0</v>
      </c>
    </row>
    <row r="27" spans="1:22" s="31" customFormat="1" ht="45" x14ac:dyDescent="0.25">
      <c r="A27" s="307"/>
      <c r="B27" s="353"/>
      <c r="C27" s="310"/>
      <c r="D27" s="307"/>
      <c r="E27" s="310"/>
      <c r="F27" s="310"/>
      <c r="G27" s="310"/>
      <c r="H27" s="355"/>
      <c r="I27" s="126" t="s">
        <v>252</v>
      </c>
      <c r="J27" s="278"/>
      <c r="K27" s="278"/>
      <c r="L27" s="137">
        <v>75</v>
      </c>
      <c r="M27" s="137">
        <v>75</v>
      </c>
      <c r="N27" s="137">
        <v>75</v>
      </c>
      <c r="O27" s="62" t="s">
        <v>246</v>
      </c>
      <c r="P27" s="118" t="s">
        <v>247</v>
      </c>
      <c r="Q27" s="137">
        <v>75</v>
      </c>
      <c r="R27" s="137"/>
      <c r="S27" s="137"/>
      <c r="T27" s="5">
        <v>1</v>
      </c>
      <c r="U27" s="61">
        <f t="shared" si="4"/>
        <v>0</v>
      </c>
    </row>
    <row r="28" spans="1:22" s="31" customFormat="1" ht="62.45" customHeight="1" x14ac:dyDescent="0.25">
      <c r="A28" s="307"/>
      <c r="B28" s="353"/>
      <c r="C28" s="310"/>
      <c r="D28" s="307"/>
      <c r="E28" s="310"/>
      <c r="F28" s="310"/>
      <c r="G28" s="310"/>
      <c r="H28" s="355"/>
      <c r="I28" s="118" t="s">
        <v>255</v>
      </c>
      <c r="J28" s="278"/>
      <c r="K28" s="278"/>
      <c r="L28" s="137">
        <v>165</v>
      </c>
      <c r="M28" s="137">
        <v>165</v>
      </c>
      <c r="N28" s="137">
        <v>165</v>
      </c>
      <c r="O28" s="62" t="s">
        <v>246</v>
      </c>
      <c r="P28" s="118" t="s">
        <v>247</v>
      </c>
      <c r="Q28" s="64">
        <v>165</v>
      </c>
      <c r="R28" s="137"/>
      <c r="S28" s="137"/>
      <c r="T28" s="5">
        <f t="shared" si="5"/>
        <v>1</v>
      </c>
      <c r="U28" s="61">
        <f t="shared" si="4"/>
        <v>0</v>
      </c>
    </row>
    <row r="29" spans="1:22" s="31" customFormat="1" ht="45" x14ac:dyDescent="0.25">
      <c r="A29" s="307"/>
      <c r="B29" s="353"/>
      <c r="C29" s="310"/>
      <c r="D29" s="307"/>
      <c r="E29" s="310"/>
      <c r="F29" s="310"/>
      <c r="G29" s="310"/>
      <c r="H29" s="355"/>
      <c r="I29" s="126" t="s">
        <v>256</v>
      </c>
      <c r="J29" s="278"/>
      <c r="K29" s="278"/>
      <c r="L29" s="124">
        <v>100</v>
      </c>
      <c r="M29" s="124">
        <v>100</v>
      </c>
      <c r="N29" s="124">
        <v>100</v>
      </c>
      <c r="O29" s="62" t="s">
        <v>246</v>
      </c>
      <c r="P29" s="118" t="s">
        <v>247</v>
      </c>
      <c r="Q29" s="65">
        <v>100</v>
      </c>
      <c r="R29" s="137"/>
      <c r="S29" s="137"/>
      <c r="T29" s="5">
        <f t="shared" si="5"/>
        <v>1</v>
      </c>
      <c r="U29" s="61">
        <f t="shared" si="4"/>
        <v>0</v>
      </c>
    </row>
    <row r="30" spans="1:22" s="31" customFormat="1" ht="45" x14ac:dyDescent="0.25">
      <c r="A30" s="307"/>
      <c r="B30" s="353"/>
      <c r="C30" s="310"/>
      <c r="D30" s="307"/>
      <c r="E30" s="310"/>
      <c r="F30" s="310"/>
      <c r="G30" s="310"/>
      <c r="H30" s="355"/>
      <c r="I30" s="126" t="s">
        <v>257</v>
      </c>
      <c r="J30" s="278"/>
      <c r="K30" s="278"/>
      <c r="L30" s="124">
        <v>15</v>
      </c>
      <c r="M30" s="124">
        <v>15</v>
      </c>
      <c r="N30" s="124">
        <v>15</v>
      </c>
      <c r="O30" s="62" t="s">
        <v>246</v>
      </c>
      <c r="P30" s="118" t="s">
        <v>247</v>
      </c>
      <c r="Q30" s="65">
        <v>15</v>
      </c>
      <c r="R30" s="137"/>
      <c r="S30" s="137"/>
      <c r="T30" s="5">
        <f t="shared" si="5"/>
        <v>1</v>
      </c>
      <c r="U30" s="61">
        <f t="shared" si="4"/>
        <v>0</v>
      </c>
    </row>
    <row r="31" spans="1:22" s="31" customFormat="1" ht="49.5" customHeight="1" x14ac:dyDescent="0.25">
      <c r="A31" s="307"/>
      <c r="B31" s="353"/>
      <c r="C31" s="310"/>
      <c r="D31" s="307"/>
      <c r="E31" s="310"/>
      <c r="F31" s="310"/>
      <c r="G31" s="310"/>
      <c r="H31" s="355"/>
      <c r="I31" s="66" t="s">
        <v>258</v>
      </c>
      <c r="J31" s="278"/>
      <c r="K31" s="278"/>
      <c r="L31" s="137">
        <v>25</v>
      </c>
      <c r="M31" s="137">
        <v>25</v>
      </c>
      <c r="N31" s="137">
        <v>50</v>
      </c>
      <c r="O31" s="62" t="s">
        <v>246</v>
      </c>
      <c r="P31" s="118" t="s">
        <v>247</v>
      </c>
      <c r="Q31" s="64">
        <v>0</v>
      </c>
      <c r="R31" s="137"/>
      <c r="S31" s="137"/>
      <c r="T31" s="5">
        <f t="shared" si="5"/>
        <v>0</v>
      </c>
      <c r="U31" s="61">
        <f t="shared" si="4"/>
        <v>0</v>
      </c>
    </row>
    <row r="32" spans="1:22" s="31" customFormat="1" ht="49.5" customHeight="1" x14ac:dyDescent="0.25">
      <c r="A32" s="307"/>
      <c r="B32" s="353"/>
      <c r="C32" s="310"/>
      <c r="D32" s="307"/>
      <c r="E32" s="310"/>
      <c r="F32" s="310"/>
      <c r="G32" s="310"/>
      <c r="H32" s="355"/>
      <c r="I32" s="66" t="s">
        <v>259</v>
      </c>
      <c r="J32" s="278"/>
      <c r="K32" s="278"/>
      <c r="L32" s="137">
        <v>1500</v>
      </c>
      <c r="M32" s="137">
        <v>1500</v>
      </c>
      <c r="N32" s="137">
        <v>1500</v>
      </c>
      <c r="O32" s="62" t="s">
        <v>246</v>
      </c>
      <c r="P32" s="118" t="s">
        <v>247</v>
      </c>
      <c r="Q32" s="64">
        <v>431</v>
      </c>
      <c r="R32" s="137"/>
      <c r="S32" s="137"/>
      <c r="T32" s="5">
        <f>Q32/L32</f>
        <v>0.28733333333333333</v>
      </c>
      <c r="U32" s="61">
        <f t="shared" si="4"/>
        <v>0</v>
      </c>
    </row>
    <row r="33" spans="1:21" s="31" customFormat="1" ht="49.5" customHeight="1" x14ac:dyDescent="0.25">
      <c r="A33" s="307"/>
      <c r="B33" s="353"/>
      <c r="C33" s="310"/>
      <c r="D33" s="307"/>
      <c r="E33" s="310"/>
      <c r="F33" s="310"/>
      <c r="G33" s="310"/>
      <c r="H33" s="355"/>
      <c r="I33" s="66" t="s">
        <v>260</v>
      </c>
      <c r="J33" s="278"/>
      <c r="K33" s="278"/>
      <c r="L33" s="137">
        <v>1500</v>
      </c>
      <c r="M33" s="137">
        <v>1500</v>
      </c>
      <c r="N33" s="137">
        <v>1500</v>
      </c>
      <c r="O33" s="62" t="s">
        <v>246</v>
      </c>
      <c r="P33" s="118" t="s">
        <v>247</v>
      </c>
      <c r="Q33" s="64">
        <v>510</v>
      </c>
      <c r="R33" s="137"/>
      <c r="S33" s="137"/>
      <c r="T33" s="5">
        <f t="shared" ref="T33:T51" si="6">Q33/L33</f>
        <v>0.34</v>
      </c>
      <c r="U33" s="61">
        <f t="shared" si="4"/>
        <v>0</v>
      </c>
    </row>
    <row r="34" spans="1:21" s="31" customFormat="1" ht="49.5" customHeight="1" x14ac:dyDescent="0.25">
      <c r="A34" s="307"/>
      <c r="B34" s="353"/>
      <c r="C34" s="310"/>
      <c r="D34" s="307"/>
      <c r="E34" s="310"/>
      <c r="F34" s="310"/>
      <c r="G34" s="310"/>
      <c r="H34" s="355"/>
      <c r="I34" s="66" t="s">
        <v>261</v>
      </c>
      <c r="J34" s="278"/>
      <c r="K34" s="278"/>
      <c r="L34" s="137">
        <v>0</v>
      </c>
      <c r="M34" s="137">
        <v>35</v>
      </c>
      <c r="N34" s="137">
        <v>35</v>
      </c>
      <c r="O34" s="62" t="s">
        <v>246</v>
      </c>
      <c r="P34" s="118" t="s">
        <v>247</v>
      </c>
      <c r="Q34" s="64">
        <v>0</v>
      </c>
      <c r="R34" s="137"/>
      <c r="S34" s="137"/>
      <c r="T34" s="5">
        <v>0</v>
      </c>
      <c r="U34" s="61">
        <f t="shared" si="4"/>
        <v>0</v>
      </c>
    </row>
    <row r="35" spans="1:21" s="31" customFormat="1" ht="49.5" customHeight="1" x14ac:dyDescent="0.25">
      <c r="A35" s="307"/>
      <c r="B35" s="353"/>
      <c r="C35" s="310"/>
      <c r="D35" s="307"/>
      <c r="E35" s="310"/>
      <c r="F35" s="310"/>
      <c r="G35" s="310"/>
      <c r="H35" s="355"/>
      <c r="I35" s="66" t="s">
        <v>262</v>
      </c>
      <c r="J35" s="278"/>
      <c r="K35" s="278"/>
      <c r="L35" s="137">
        <v>20</v>
      </c>
      <c r="M35" s="137">
        <v>20</v>
      </c>
      <c r="N35" s="137">
        <v>20</v>
      </c>
      <c r="O35" s="62" t="s">
        <v>246</v>
      </c>
      <c r="P35" s="118" t="s">
        <v>247</v>
      </c>
      <c r="Q35" s="64">
        <v>18</v>
      </c>
      <c r="R35" s="137"/>
      <c r="S35" s="137"/>
      <c r="T35" s="5">
        <f t="shared" si="6"/>
        <v>0.9</v>
      </c>
      <c r="U35" s="61">
        <f t="shared" si="4"/>
        <v>0</v>
      </c>
    </row>
    <row r="36" spans="1:21" s="31" customFormat="1" ht="58.15" customHeight="1" x14ac:dyDescent="0.25">
      <c r="A36" s="307"/>
      <c r="B36" s="353"/>
      <c r="C36" s="310"/>
      <c r="D36" s="307"/>
      <c r="E36" s="310"/>
      <c r="F36" s="310"/>
      <c r="G36" s="310"/>
      <c r="H36" s="355"/>
      <c r="I36" s="66" t="s">
        <v>263</v>
      </c>
      <c r="J36" s="278"/>
      <c r="K36" s="278"/>
      <c r="L36" s="137">
        <v>35</v>
      </c>
      <c r="M36" s="137">
        <v>35</v>
      </c>
      <c r="N36" s="137">
        <v>35</v>
      </c>
      <c r="O36" s="62" t="s">
        <v>246</v>
      </c>
      <c r="P36" s="118" t="s">
        <v>247</v>
      </c>
      <c r="Q36" s="64">
        <v>35</v>
      </c>
      <c r="R36" s="137"/>
      <c r="S36" s="137"/>
      <c r="T36" s="5">
        <f t="shared" si="6"/>
        <v>1</v>
      </c>
      <c r="U36" s="61">
        <f t="shared" si="4"/>
        <v>0</v>
      </c>
    </row>
    <row r="37" spans="1:21" s="31" customFormat="1" ht="45" x14ac:dyDescent="0.25">
      <c r="A37" s="307"/>
      <c r="B37" s="353"/>
      <c r="C37" s="310"/>
      <c r="D37" s="307"/>
      <c r="E37" s="310"/>
      <c r="F37" s="310"/>
      <c r="G37" s="310"/>
      <c r="H37" s="355"/>
      <c r="I37" s="66" t="s">
        <v>264</v>
      </c>
      <c r="J37" s="278"/>
      <c r="K37" s="278"/>
      <c r="L37" s="137">
        <v>0</v>
      </c>
      <c r="M37" s="137">
        <v>20</v>
      </c>
      <c r="N37" s="137">
        <v>20</v>
      </c>
      <c r="O37" s="62" t="s">
        <v>246</v>
      </c>
      <c r="P37" s="118" t="s">
        <v>247</v>
      </c>
      <c r="Q37" s="64">
        <v>20</v>
      </c>
      <c r="R37" s="137"/>
      <c r="S37" s="137"/>
      <c r="T37" s="5">
        <v>0</v>
      </c>
      <c r="U37" s="61">
        <f t="shared" si="4"/>
        <v>0</v>
      </c>
    </row>
    <row r="38" spans="1:21" s="31" customFormat="1" ht="45" x14ac:dyDescent="0.25">
      <c r="A38" s="307"/>
      <c r="B38" s="353"/>
      <c r="C38" s="310"/>
      <c r="D38" s="307"/>
      <c r="E38" s="310"/>
      <c r="F38" s="310"/>
      <c r="G38" s="310"/>
      <c r="H38" s="355"/>
      <c r="I38" s="67" t="s">
        <v>265</v>
      </c>
      <c r="J38" s="278"/>
      <c r="K38" s="278"/>
      <c r="L38" s="137">
        <v>250</v>
      </c>
      <c r="M38" s="137">
        <v>250</v>
      </c>
      <c r="N38" s="137">
        <v>250</v>
      </c>
      <c r="O38" s="62" t="s">
        <v>246</v>
      </c>
      <c r="P38" s="118" t="s">
        <v>247</v>
      </c>
      <c r="Q38" s="64">
        <v>250</v>
      </c>
      <c r="R38" s="137"/>
      <c r="S38" s="137"/>
      <c r="T38" s="5">
        <f t="shared" si="6"/>
        <v>1</v>
      </c>
      <c r="U38" s="61">
        <f t="shared" si="4"/>
        <v>0</v>
      </c>
    </row>
    <row r="39" spans="1:21" s="31" customFormat="1" ht="45" x14ac:dyDescent="0.25">
      <c r="A39" s="307"/>
      <c r="B39" s="353"/>
      <c r="C39" s="310"/>
      <c r="D39" s="307"/>
      <c r="E39" s="310"/>
      <c r="F39" s="310"/>
      <c r="G39" s="310"/>
      <c r="H39" s="355"/>
      <c r="I39" s="66" t="s">
        <v>266</v>
      </c>
      <c r="J39" s="278"/>
      <c r="K39" s="278"/>
      <c r="L39" s="137">
        <v>1500</v>
      </c>
      <c r="M39" s="137">
        <v>1500</v>
      </c>
      <c r="N39" s="137">
        <v>1500</v>
      </c>
      <c r="O39" s="62" t="s">
        <v>246</v>
      </c>
      <c r="P39" s="118" t="s">
        <v>247</v>
      </c>
      <c r="Q39" s="64">
        <v>600</v>
      </c>
      <c r="R39" s="137"/>
      <c r="S39" s="137"/>
      <c r="T39" s="5">
        <f t="shared" si="6"/>
        <v>0.4</v>
      </c>
      <c r="U39" s="61">
        <f t="shared" si="4"/>
        <v>0</v>
      </c>
    </row>
    <row r="40" spans="1:21" s="31" customFormat="1" ht="45" x14ac:dyDescent="0.25">
      <c r="A40" s="307"/>
      <c r="B40" s="353"/>
      <c r="C40" s="310"/>
      <c r="D40" s="307"/>
      <c r="E40" s="310"/>
      <c r="F40" s="310"/>
      <c r="G40" s="310"/>
      <c r="H40" s="355"/>
      <c r="I40" s="66" t="s">
        <v>267</v>
      </c>
      <c r="J40" s="278"/>
      <c r="K40" s="278"/>
      <c r="L40" s="137">
        <v>0</v>
      </c>
      <c r="M40" s="137">
        <v>20</v>
      </c>
      <c r="N40" s="137">
        <v>20</v>
      </c>
      <c r="O40" s="62" t="s">
        <v>246</v>
      </c>
      <c r="P40" s="118" t="s">
        <v>247</v>
      </c>
      <c r="Q40" s="64">
        <v>0</v>
      </c>
      <c r="R40" s="137"/>
      <c r="S40" s="137"/>
      <c r="T40" s="5">
        <v>0</v>
      </c>
      <c r="U40" s="61">
        <f t="shared" si="4"/>
        <v>0</v>
      </c>
    </row>
    <row r="41" spans="1:21" s="31" customFormat="1" ht="45" x14ac:dyDescent="0.25">
      <c r="A41" s="307"/>
      <c r="B41" s="353"/>
      <c r="C41" s="310"/>
      <c r="D41" s="307"/>
      <c r="E41" s="310"/>
      <c r="F41" s="310"/>
      <c r="G41" s="310"/>
      <c r="H41" s="355"/>
      <c r="I41" s="68" t="s">
        <v>268</v>
      </c>
      <c r="J41" s="278"/>
      <c r="K41" s="278"/>
      <c r="L41" s="137">
        <v>1500</v>
      </c>
      <c r="M41" s="137">
        <v>1500</v>
      </c>
      <c r="N41" s="137">
        <v>1500</v>
      </c>
      <c r="O41" s="62" t="s">
        <v>246</v>
      </c>
      <c r="P41" s="118" t="s">
        <v>247</v>
      </c>
      <c r="Q41" s="64">
        <v>550</v>
      </c>
      <c r="R41" s="137"/>
      <c r="S41" s="137"/>
      <c r="T41" s="5">
        <f t="shared" si="6"/>
        <v>0.36666666666666664</v>
      </c>
      <c r="U41" s="61">
        <f t="shared" si="4"/>
        <v>0</v>
      </c>
    </row>
    <row r="42" spans="1:21" s="31" customFormat="1" ht="46.5" customHeight="1" x14ac:dyDescent="0.25">
      <c r="A42" s="307"/>
      <c r="B42" s="353"/>
      <c r="C42" s="310"/>
      <c r="D42" s="307"/>
      <c r="E42" s="310"/>
      <c r="F42" s="310"/>
      <c r="G42" s="310"/>
      <c r="H42" s="355"/>
      <c r="I42" s="68" t="s">
        <v>269</v>
      </c>
      <c r="J42" s="278"/>
      <c r="K42" s="278"/>
      <c r="L42" s="137">
        <v>0</v>
      </c>
      <c r="M42" s="137">
        <v>20</v>
      </c>
      <c r="N42" s="137">
        <v>20</v>
      </c>
      <c r="O42" s="62" t="s">
        <v>246</v>
      </c>
      <c r="P42" s="118" t="s">
        <v>247</v>
      </c>
      <c r="Q42" s="64">
        <v>0</v>
      </c>
      <c r="R42" s="137"/>
      <c r="S42" s="137"/>
      <c r="T42" s="5">
        <v>0</v>
      </c>
      <c r="U42" s="61">
        <f t="shared" si="4"/>
        <v>0</v>
      </c>
    </row>
    <row r="43" spans="1:21" s="31" customFormat="1" ht="54.75" customHeight="1" x14ac:dyDescent="0.25">
      <c r="A43" s="307"/>
      <c r="B43" s="353"/>
      <c r="C43" s="310"/>
      <c r="D43" s="307"/>
      <c r="E43" s="310"/>
      <c r="F43" s="310"/>
      <c r="G43" s="310"/>
      <c r="H43" s="355"/>
      <c r="I43" s="68" t="s">
        <v>270</v>
      </c>
      <c r="J43" s="278"/>
      <c r="K43" s="278"/>
      <c r="L43" s="137">
        <v>0</v>
      </c>
      <c r="M43" s="137">
        <v>20</v>
      </c>
      <c r="N43" s="137">
        <v>20</v>
      </c>
      <c r="O43" s="62" t="s">
        <v>246</v>
      </c>
      <c r="P43" s="118" t="s">
        <v>247</v>
      </c>
      <c r="Q43" s="64">
        <v>0</v>
      </c>
      <c r="R43" s="137"/>
      <c r="S43" s="137"/>
      <c r="T43" s="5">
        <v>0</v>
      </c>
      <c r="U43" s="61">
        <f t="shared" si="4"/>
        <v>0</v>
      </c>
    </row>
    <row r="44" spans="1:21" s="31" customFormat="1" ht="45" x14ac:dyDescent="0.25">
      <c r="A44" s="307"/>
      <c r="B44" s="353"/>
      <c r="C44" s="310"/>
      <c r="D44" s="307"/>
      <c r="E44" s="310"/>
      <c r="F44" s="310"/>
      <c r="G44" s="310"/>
      <c r="H44" s="355"/>
      <c r="I44" s="68" t="s">
        <v>271</v>
      </c>
      <c r="J44" s="278"/>
      <c r="K44" s="278"/>
      <c r="L44" s="137">
        <v>40</v>
      </c>
      <c r="M44" s="137">
        <v>40</v>
      </c>
      <c r="N44" s="137">
        <v>40</v>
      </c>
      <c r="O44" s="62" t="s">
        <v>246</v>
      </c>
      <c r="P44" s="118" t="s">
        <v>247</v>
      </c>
      <c r="Q44" s="64">
        <v>40</v>
      </c>
      <c r="R44" s="137"/>
      <c r="S44" s="137"/>
      <c r="T44" s="5">
        <f t="shared" si="6"/>
        <v>1</v>
      </c>
      <c r="U44" s="61">
        <f t="shared" si="4"/>
        <v>0</v>
      </c>
    </row>
    <row r="45" spans="1:21" s="31" customFormat="1" ht="45" x14ac:dyDescent="0.25">
      <c r="A45" s="307"/>
      <c r="B45" s="353"/>
      <c r="C45" s="310"/>
      <c r="D45" s="307"/>
      <c r="E45" s="310"/>
      <c r="F45" s="310"/>
      <c r="G45" s="310"/>
      <c r="H45" s="355"/>
      <c r="I45" s="68" t="s">
        <v>272</v>
      </c>
      <c r="J45" s="278"/>
      <c r="K45" s="278"/>
      <c r="L45" s="137">
        <v>0</v>
      </c>
      <c r="M45" s="137">
        <v>70</v>
      </c>
      <c r="N45" s="137">
        <v>70</v>
      </c>
      <c r="O45" s="62" t="s">
        <v>246</v>
      </c>
      <c r="P45" s="118" t="s">
        <v>247</v>
      </c>
      <c r="Q45" s="64">
        <v>0</v>
      </c>
      <c r="R45" s="137"/>
      <c r="S45" s="137"/>
      <c r="T45" s="5">
        <v>0</v>
      </c>
      <c r="U45" s="61">
        <f t="shared" si="4"/>
        <v>0</v>
      </c>
    </row>
    <row r="46" spans="1:21" s="31" customFormat="1" ht="45" x14ac:dyDescent="0.25">
      <c r="A46" s="307"/>
      <c r="B46" s="353"/>
      <c r="C46" s="310"/>
      <c r="D46" s="307"/>
      <c r="E46" s="310"/>
      <c r="F46" s="310"/>
      <c r="G46" s="310"/>
      <c r="H46" s="355"/>
      <c r="I46" s="69" t="s">
        <v>273</v>
      </c>
      <c r="J46" s="278"/>
      <c r="K46" s="278"/>
      <c r="L46" s="137">
        <v>1500</v>
      </c>
      <c r="M46" s="137">
        <v>1500</v>
      </c>
      <c r="N46" s="137">
        <v>1500</v>
      </c>
      <c r="O46" s="62" t="s">
        <v>246</v>
      </c>
      <c r="P46" s="118" t="s">
        <v>247</v>
      </c>
      <c r="Q46" s="64">
        <v>250</v>
      </c>
      <c r="R46" s="137"/>
      <c r="S46" s="137"/>
      <c r="T46" s="5">
        <f t="shared" si="6"/>
        <v>0.16666666666666666</v>
      </c>
      <c r="U46" s="61">
        <f t="shared" si="4"/>
        <v>0</v>
      </c>
    </row>
    <row r="47" spans="1:21" s="31" customFormat="1" ht="45" x14ac:dyDescent="0.25">
      <c r="A47" s="307"/>
      <c r="B47" s="353"/>
      <c r="C47" s="310"/>
      <c r="D47" s="307"/>
      <c r="E47" s="310"/>
      <c r="F47" s="310"/>
      <c r="G47" s="310"/>
      <c r="H47" s="355"/>
      <c r="I47" s="69" t="s">
        <v>274</v>
      </c>
      <c r="J47" s="278"/>
      <c r="K47" s="278"/>
      <c r="L47" s="137">
        <v>0</v>
      </c>
      <c r="M47" s="137">
        <v>70</v>
      </c>
      <c r="N47" s="137">
        <v>70</v>
      </c>
      <c r="O47" s="62" t="s">
        <v>246</v>
      </c>
      <c r="P47" s="118" t="s">
        <v>247</v>
      </c>
      <c r="Q47" s="64">
        <v>35</v>
      </c>
      <c r="R47" s="137"/>
      <c r="S47" s="137"/>
      <c r="T47" s="5">
        <v>0</v>
      </c>
      <c r="U47" s="61">
        <f t="shared" si="4"/>
        <v>0</v>
      </c>
    </row>
    <row r="48" spans="1:21" s="31" customFormat="1" ht="45" x14ac:dyDescent="0.25">
      <c r="A48" s="307"/>
      <c r="B48" s="353"/>
      <c r="C48" s="310"/>
      <c r="D48" s="307"/>
      <c r="E48" s="310"/>
      <c r="F48" s="310"/>
      <c r="G48" s="310"/>
      <c r="H48" s="355"/>
      <c r="I48" s="69" t="s">
        <v>275</v>
      </c>
      <c r="J48" s="278"/>
      <c r="K48" s="278"/>
      <c r="L48" s="137">
        <v>0</v>
      </c>
      <c r="M48" s="137">
        <v>100</v>
      </c>
      <c r="N48" s="137">
        <v>100</v>
      </c>
      <c r="O48" s="62" t="s">
        <v>246</v>
      </c>
      <c r="P48" s="118" t="s">
        <v>247</v>
      </c>
      <c r="Q48" s="64">
        <v>100</v>
      </c>
      <c r="R48" s="137"/>
      <c r="S48" s="137"/>
      <c r="T48" s="5">
        <v>0</v>
      </c>
      <c r="U48" s="61">
        <f t="shared" si="4"/>
        <v>0</v>
      </c>
    </row>
    <row r="49" spans="1:21" s="31" customFormat="1" ht="45" x14ac:dyDescent="0.25">
      <c r="A49" s="307"/>
      <c r="B49" s="353"/>
      <c r="C49" s="310"/>
      <c r="D49" s="307"/>
      <c r="E49" s="310"/>
      <c r="F49" s="310"/>
      <c r="G49" s="310"/>
      <c r="H49" s="355"/>
      <c r="I49" s="69" t="s">
        <v>276</v>
      </c>
      <c r="J49" s="278"/>
      <c r="K49" s="278"/>
      <c r="L49" s="137">
        <v>0</v>
      </c>
      <c r="M49" s="137">
        <v>70</v>
      </c>
      <c r="N49" s="137">
        <v>70</v>
      </c>
      <c r="O49" s="62" t="s">
        <v>246</v>
      </c>
      <c r="P49" s="118" t="s">
        <v>247</v>
      </c>
      <c r="Q49" s="64">
        <v>35</v>
      </c>
      <c r="R49" s="137"/>
      <c r="S49" s="137"/>
      <c r="T49" s="5">
        <v>0</v>
      </c>
      <c r="U49" s="61">
        <f t="shared" si="4"/>
        <v>0</v>
      </c>
    </row>
    <row r="50" spans="1:21" s="31" customFormat="1" ht="48.75" customHeight="1" x14ac:dyDescent="0.25">
      <c r="A50" s="307"/>
      <c r="B50" s="353"/>
      <c r="C50" s="310"/>
      <c r="D50" s="307"/>
      <c r="E50" s="310"/>
      <c r="F50" s="310"/>
      <c r="G50" s="310"/>
      <c r="H50" s="355"/>
      <c r="I50" s="69" t="s">
        <v>277</v>
      </c>
      <c r="J50" s="278"/>
      <c r="K50" s="278"/>
      <c r="L50" s="137">
        <v>1500</v>
      </c>
      <c r="M50" s="137">
        <v>1500</v>
      </c>
      <c r="N50" s="137">
        <v>1500</v>
      </c>
      <c r="O50" s="62" t="s">
        <v>246</v>
      </c>
      <c r="P50" s="118" t="s">
        <v>247</v>
      </c>
      <c r="Q50" s="64">
        <v>519</v>
      </c>
      <c r="R50" s="137"/>
      <c r="S50" s="137"/>
      <c r="T50" s="5">
        <f t="shared" si="6"/>
        <v>0.34599999999999997</v>
      </c>
      <c r="U50" s="61">
        <f t="shared" si="4"/>
        <v>0</v>
      </c>
    </row>
    <row r="51" spans="1:21" s="31" customFormat="1" ht="45" x14ac:dyDescent="0.25">
      <c r="A51" s="307"/>
      <c r="B51" s="353"/>
      <c r="C51" s="310"/>
      <c r="D51" s="307"/>
      <c r="E51" s="310"/>
      <c r="F51" s="310"/>
      <c r="G51" s="310"/>
      <c r="H51" s="355"/>
      <c r="I51" s="69" t="s">
        <v>278</v>
      </c>
      <c r="J51" s="278"/>
      <c r="K51" s="278"/>
      <c r="L51" s="137">
        <v>1500</v>
      </c>
      <c r="M51" s="137">
        <v>1500</v>
      </c>
      <c r="N51" s="137">
        <v>1500</v>
      </c>
      <c r="O51" s="62" t="s">
        <v>246</v>
      </c>
      <c r="P51" s="118" t="s">
        <v>247</v>
      </c>
      <c r="Q51" s="64">
        <v>450</v>
      </c>
      <c r="R51" s="137"/>
      <c r="S51" s="137"/>
      <c r="T51" s="5">
        <f t="shared" si="6"/>
        <v>0.3</v>
      </c>
      <c r="U51" s="61">
        <f t="shared" si="4"/>
        <v>0</v>
      </c>
    </row>
    <row r="52" spans="1:21" s="31" customFormat="1" ht="45" x14ac:dyDescent="0.25">
      <c r="A52" s="307"/>
      <c r="B52" s="353"/>
      <c r="C52" s="310"/>
      <c r="D52" s="307"/>
      <c r="E52" s="310"/>
      <c r="F52" s="310"/>
      <c r="G52" s="310"/>
      <c r="H52" s="355"/>
      <c r="I52" s="69" t="s">
        <v>279</v>
      </c>
      <c r="J52" s="278"/>
      <c r="K52" s="278"/>
      <c r="L52" s="137">
        <v>0</v>
      </c>
      <c r="M52" s="137">
        <v>30</v>
      </c>
      <c r="N52" s="137">
        <v>30</v>
      </c>
      <c r="O52" s="62" t="s">
        <v>246</v>
      </c>
      <c r="P52" s="118" t="s">
        <v>247</v>
      </c>
      <c r="Q52" s="64">
        <v>0</v>
      </c>
      <c r="R52" s="137"/>
      <c r="S52" s="137"/>
      <c r="T52" s="5">
        <v>0</v>
      </c>
      <c r="U52" s="61">
        <f t="shared" si="4"/>
        <v>0</v>
      </c>
    </row>
    <row r="53" spans="1:21" s="31" customFormat="1" ht="45" x14ac:dyDescent="0.25">
      <c r="A53" s="307"/>
      <c r="B53" s="353"/>
      <c r="C53" s="310"/>
      <c r="D53" s="307"/>
      <c r="E53" s="310"/>
      <c r="F53" s="310"/>
      <c r="G53" s="310"/>
      <c r="H53" s="355"/>
      <c r="I53" s="69" t="s">
        <v>280</v>
      </c>
      <c r="J53" s="278"/>
      <c r="K53" s="278"/>
      <c r="L53" s="137">
        <v>0</v>
      </c>
      <c r="M53" s="137">
        <v>21</v>
      </c>
      <c r="N53" s="137">
        <v>21</v>
      </c>
      <c r="O53" s="62" t="s">
        <v>246</v>
      </c>
      <c r="P53" s="118" t="s">
        <v>247</v>
      </c>
      <c r="Q53" s="64">
        <v>0</v>
      </c>
      <c r="R53" s="137"/>
      <c r="S53" s="137"/>
      <c r="T53" s="5">
        <v>0</v>
      </c>
      <c r="U53" s="61">
        <f t="shared" si="4"/>
        <v>0</v>
      </c>
    </row>
    <row r="54" spans="1:21" s="31" customFormat="1" ht="63" customHeight="1" x14ac:dyDescent="0.25">
      <c r="A54" s="307"/>
      <c r="B54" s="354"/>
      <c r="C54" s="311"/>
      <c r="D54" s="308"/>
      <c r="E54" s="311"/>
      <c r="F54" s="311"/>
      <c r="G54" s="311"/>
      <c r="H54" s="319"/>
      <c r="I54" s="66" t="s">
        <v>281</v>
      </c>
      <c r="J54" s="279"/>
      <c r="K54" s="279"/>
      <c r="L54" s="56">
        <v>0</v>
      </c>
      <c r="M54" s="56">
        <v>20</v>
      </c>
      <c r="N54" s="56">
        <v>20</v>
      </c>
      <c r="O54" s="62" t="s">
        <v>246</v>
      </c>
      <c r="P54" s="104" t="s">
        <v>247</v>
      </c>
      <c r="Q54" s="64">
        <v>20</v>
      </c>
      <c r="R54" s="56"/>
      <c r="S54" s="56"/>
      <c r="T54" s="5">
        <v>0</v>
      </c>
      <c r="U54" s="61">
        <f t="shared" si="4"/>
        <v>0</v>
      </c>
    </row>
    <row r="55" spans="1:21" x14ac:dyDescent="0.25">
      <c r="J55" s="174">
        <f>SUM(J8:J54)</f>
        <v>28114907752</v>
      </c>
      <c r="K55" s="174">
        <f>SUM(K8:K54)</f>
        <v>28114907752</v>
      </c>
      <c r="T55" s="6">
        <f>SUM(T8:T54)</f>
        <v>28.140594817432273</v>
      </c>
    </row>
    <row r="56" spans="1:21" ht="23.25" x14ac:dyDescent="0.25">
      <c r="U56" s="155" t="s">
        <v>311</v>
      </c>
    </row>
    <row r="57" spans="1:21" s="9" customFormat="1" ht="23.25" x14ac:dyDescent="0.25">
      <c r="C57" s="29" t="s">
        <v>117</v>
      </c>
      <c r="D57" s="296">
        <f>SUM(J6:J54)</f>
        <v>28114907752</v>
      </c>
      <c r="E57" s="297"/>
      <c r="U57" s="154">
        <f>T55/47</f>
        <v>0.59873605994536749</v>
      </c>
    </row>
    <row r="58" spans="1:21" ht="23.25" x14ac:dyDescent="0.25">
      <c r="C58" s="29" t="s">
        <v>118</v>
      </c>
      <c r="D58" s="296">
        <v>28114907752</v>
      </c>
      <c r="E58" s="297"/>
      <c r="U58" s="155" t="s">
        <v>310</v>
      </c>
    </row>
    <row r="59" spans="1:21" ht="30" x14ac:dyDescent="0.25">
      <c r="C59" s="30" t="s">
        <v>21</v>
      </c>
      <c r="D59" s="296">
        <v>14597396079</v>
      </c>
      <c r="E59" s="297"/>
      <c r="U59" s="154">
        <f>U57/9</f>
        <v>6.6526228882818617E-2</v>
      </c>
    </row>
    <row r="60" spans="1:21" ht="35.25" customHeight="1" x14ac:dyDescent="0.25">
      <c r="C60" s="30" t="s">
        <v>22</v>
      </c>
      <c r="D60" s="347">
        <f>D59/D58*100</f>
        <v>51.920483637231882</v>
      </c>
      <c r="E60" s="348"/>
    </row>
    <row r="61" spans="1:21" ht="30.75" customHeight="1" x14ac:dyDescent="0.25">
      <c r="C61" s="30" t="s">
        <v>23</v>
      </c>
      <c r="D61" s="264"/>
      <c r="E61" s="265"/>
    </row>
  </sheetData>
  <mergeCells count="53">
    <mergeCell ref="J22:J54"/>
    <mergeCell ref="K22:K54"/>
    <mergeCell ref="K16:K18"/>
    <mergeCell ref="J16:J18"/>
    <mergeCell ref="C22:C54"/>
    <mergeCell ref="G20:G21"/>
    <mergeCell ref="H20:H21"/>
    <mergeCell ref="J20:J21"/>
    <mergeCell ref="K20:K21"/>
    <mergeCell ref="D61:E61"/>
    <mergeCell ref="D57:E57"/>
    <mergeCell ref="D58:E58"/>
    <mergeCell ref="D59:E59"/>
    <mergeCell ref="D60:E60"/>
    <mergeCell ref="A20:A21"/>
    <mergeCell ref="B20:B21"/>
    <mergeCell ref="C20:C21"/>
    <mergeCell ref="D20:D21"/>
    <mergeCell ref="E20:E21"/>
    <mergeCell ref="G8:G14"/>
    <mergeCell ref="H8:H14"/>
    <mergeCell ref="J8:J14"/>
    <mergeCell ref="K8:K14"/>
    <mergeCell ref="A8:A14"/>
    <mergeCell ref="B8:B14"/>
    <mergeCell ref="C8:C14"/>
    <mergeCell ref="D8:D14"/>
    <mergeCell ref="E8:E14"/>
    <mergeCell ref="F8:F14"/>
    <mergeCell ref="A6:P6"/>
    <mergeCell ref="Q6:U6"/>
    <mergeCell ref="A1:F2"/>
    <mergeCell ref="G1:U1"/>
    <mergeCell ref="A3:U5"/>
    <mergeCell ref="G2:K2"/>
    <mergeCell ref="L2:P2"/>
    <mergeCell ref="Q2:U2"/>
    <mergeCell ref="A22:A54"/>
    <mergeCell ref="B22:B54"/>
    <mergeCell ref="H15:H18"/>
    <mergeCell ref="D22:D54"/>
    <mergeCell ref="E22:E54"/>
    <mergeCell ref="F22:F54"/>
    <mergeCell ref="G22:G54"/>
    <mergeCell ref="H22:H54"/>
    <mergeCell ref="F15:F18"/>
    <mergeCell ref="G15:G18"/>
    <mergeCell ref="E15:E18"/>
    <mergeCell ref="C16:C18"/>
    <mergeCell ref="D16:D18"/>
    <mergeCell ref="B16:B18"/>
    <mergeCell ref="A16:A18"/>
    <mergeCell ref="F20:F21"/>
  </mergeCells>
  <pageMargins left="0.7" right="0.7" top="0.75" bottom="0.75" header="0.3" footer="0.3"/>
  <pageSetup paperSize="0" orientation="portrait" horizontalDpi="0" verticalDpi="0" copies="0"/>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2359F-9CEF-45A0-81A6-61074D4BFD21}">
  <dimension ref="A1:R72"/>
  <sheetViews>
    <sheetView topLeftCell="D91" zoomScale="73" zoomScaleNormal="60" workbookViewId="0">
      <selection activeCell="H91" sqref="H91"/>
    </sheetView>
  </sheetViews>
  <sheetFormatPr baseColWidth="10" defaultColWidth="11.42578125" defaultRowHeight="21" x14ac:dyDescent="0.35"/>
  <cols>
    <col min="1" max="1" width="11.42578125" style="175"/>
    <col min="2" max="2" width="23.140625" style="175" customWidth="1"/>
    <col min="3" max="3" width="26" style="175" customWidth="1"/>
    <col min="4" max="4" width="37" style="175" customWidth="1"/>
    <col min="5" max="5" width="28.5703125" style="183" customWidth="1"/>
    <col min="6" max="6" width="64.140625" style="184" customWidth="1"/>
    <col min="7" max="7" width="25.85546875" style="175" customWidth="1"/>
    <col min="8" max="8" width="16.28515625" style="175" customWidth="1"/>
    <col min="9" max="9" width="16.140625" style="185" customWidth="1"/>
    <col min="10" max="10" width="16" style="185" customWidth="1"/>
    <col min="11" max="11" width="15.140625" style="185" customWidth="1"/>
    <col min="12" max="12" width="18.140625" style="186" customWidth="1"/>
    <col min="13" max="13" width="19.7109375" style="175" customWidth="1"/>
    <col min="14" max="14" width="26.5703125" style="175" customWidth="1"/>
    <col min="15" max="15" width="15.140625" style="175" customWidth="1"/>
    <col min="16" max="16" width="15.42578125" style="175" customWidth="1"/>
    <col min="17" max="17" width="13.28515625" style="175" customWidth="1"/>
    <col min="18" max="18" width="23.140625" style="175" customWidth="1"/>
    <col min="19" max="16384" width="11.42578125" style="175"/>
  </cols>
  <sheetData>
    <row r="1" spans="1:18" ht="21" customHeight="1" x14ac:dyDescent="0.35">
      <c r="A1" s="362"/>
      <c r="B1" s="363"/>
      <c r="C1" s="364"/>
      <c r="D1" s="360" t="s">
        <v>24</v>
      </c>
      <c r="E1" s="360"/>
      <c r="F1" s="360"/>
      <c r="G1" s="360"/>
      <c r="H1" s="360"/>
      <c r="I1" s="360"/>
      <c r="J1" s="360"/>
      <c r="K1" s="360"/>
      <c r="L1" s="360"/>
      <c r="M1" s="360"/>
      <c r="N1" s="360"/>
      <c r="O1" s="360"/>
      <c r="P1" s="360"/>
      <c r="Q1" s="360"/>
      <c r="R1" s="360"/>
    </row>
    <row r="2" spans="1:18" ht="74.25" customHeight="1" x14ac:dyDescent="0.35">
      <c r="A2" s="365"/>
      <c r="B2" s="366"/>
      <c r="C2" s="367"/>
      <c r="D2" s="368" t="s">
        <v>31</v>
      </c>
      <c r="E2" s="369"/>
      <c r="F2" s="368" t="s">
        <v>312</v>
      </c>
      <c r="G2" s="370"/>
      <c r="H2" s="371"/>
      <c r="I2" s="368" t="s">
        <v>313</v>
      </c>
      <c r="J2" s="370"/>
      <c r="K2" s="370"/>
      <c r="L2" s="370"/>
      <c r="M2" s="370"/>
      <c r="N2" s="370"/>
      <c r="O2" s="370"/>
      <c r="P2" s="370"/>
      <c r="Q2" s="370"/>
      <c r="R2" s="370"/>
    </row>
    <row r="3" spans="1:18" x14ac:dyDescent="0.35">
      <c r="A3" s="360" t="s">
        <v>410</v>
      </c>
      <c r="B3" s="360"/>
      <c r="C3" s="360"/>
      <c r="D3" s="360"/>
      <c r="E3" s="360"/>
      <c r="F3" s="360"/>
      <c r="G3" s="360"/>
      <c r="H3" s="360"/>
      <c r="I3" s="360"/>
      <c r="J3" s="360"/>
      <c r="K3" s="360"/>
      <c r="L3" s="360"/>
      <c r="M3" s="360"/>
      <c r="N3" s="360"/>
      <c r="O3" s="360"/>
      <c r="P3" s="360"/>
      <c r="Q3" s="360"/>
      <c r="R3" s="360"/>
    </row>
    <row r="4" spans="1:18" x14ac:dyDescent="0.35">
      <c r="A4" s="360"/>
      <c r="B4" s="360"/>
      <c r="C4" s="360"/>
      <c r="D4" s="360"/>
      <c r="E4" s="360"/>
      <c r="F4" s="360"/>
      <c r="G4" s="360"/>
      <c r="H4" s="360"/>
      <c r="I4" s="360"/>
      <c r="J4" s="360"/>
      <c r="K4" s="360"/>
      <c r="L4" s="360"/>
      <c r="M4" s="360"/>
      <c r="N4" s="360"/>
      <c r="O4" s="360"/>
      <c r="P4" s="360"/>
      <c r="Q4" s="360"/>
      <c r="R4" s="360"/>
    </row>
    <row r="5" spans="1:18" ht="21.75" thickBot="1" x14ac:dyDescent="0.4">
      <c r="A5" s="361"/>
      <c r="B5" s="361"/>
      <c r="C5" s="361"/>
      <c r="D5" s="361"/>
      <c r="E5" s="361"/>
      <c r="F5" s="361"/>
      <c r="G5" s="361"/>
      <c r="H5" s="361"/>
      <c r="I5" s="361"/>
      <c r="J5" s="361"/>
      <c r="K5" s="361"/>
      <c r="L5" s="361"/>
      <c r="M5" s="361"/>
      <c r="N5" s="361"/>
      <c r="O5" s="361"/>
      <c r="P5" s="361"/>
      <c r="Q5" s="361"/>
      <c r="R5" s="361"/>
    </row>
    <row r="6" spans="1:18" ht="21.75" customHeight="1" x14ac:dyDescent="0.35">
      <c r="A6" s="374" t="s">
        <v>17</v>
      </c>
      <c r="B6" s="375"/>
      <c r="C6" s="375"/>
      <c r="D6" s="375"/>
      <c r="E6" s="375"/>
      <c r="F6" s="375"/>
      <c r="G6" s="375"/>
      <c r="H6" s="375"/>
      <c r="I6" s="375"/>
      <c r="J6" s="375"/>
      <c r="K6" s="375"/>
      <c r="L6" s="375"/>
      <c r="M6" s="375"/>
      <c r="N6" s="375" t="s">
        <v>18</v>
      </c>
      <c r="O6" s="375"/>
      <c r="P6" s="375"/>
      <c r="Q6" s="375"/>
      <c r="R6" s="376"/>
    </row>
    <row r="7" spans="1:18" ht="105" customHeight="1" x14ac:dyDescent="0.35">
      <c r="A7" s="215" t="s">
        <v>0</v>
      </c>
      <c r="B7" s="194" t="s">
        <v>314</v>
      </c>
      <c r="C7" s="201" t="s">
        <v>315</v>
      </c>
      <c r="D7" s="201" t="s">
        <v>3</v>
      </c>
      <c r="E7" s="202" t="s">
        <v>5</v>
      </c>
      <c r="F7" s="203" t="s">
        <v>4</v>
      </c>
      <c r="G7" s="201" t="s">
        <v>29</v>
      </c>
      <c r="H7" s="201" t="s">
        <v>8</v>
      </c>
      <c r="I7" s="201" t="s">
        <v>7</v>
      </c>
      <c r="J7" s="201" t="s">
        <v>10</v>
      </c>
      <c r="K7" s="201" t="s">
        <v>9</v>
      </c>
      <c r="L7" s="201" t="s">
        <v>6</v>
      </c>
      <c r="M7" s="201" t="s">
        <v>11</v>
      </c>
      <c r="N7" s="204" t="s">
        <v>13</v>
      </c>
      <c r="O7" s="204" t="s">
        <v>12</v>
      </c>
      <c r="P7" s="204" t="s">
        <v>14</v>
      </c>
      <c r="Q7" s="204" t="s">
        <v>15</v>
      </c>
      <c r="R7" s="205" t="s">
        <v>16</v>
      </c>
    </row>
    <row r="8" spans="1:18" ht="42" customHeight="1" x14ac:dyDescent="0.35">
      <c r="A8" s="377">
        <v>3</v>
      </c>
      <c r="B8" s="373" t="s">
        <v>316</v>
      </c>
      <c r="C8" s="373" t="s">
        <v>317</v>
      </c>
      <c r="D8" s="373" t="s">
        <v>318</v>
      </c>
      <c r="E8" s="378" t="s">
        <v>319</v>
      </c>
      <c r="F8" s="176" t="s">
        <v>320</v>
      </c>
      <c r="G8" s="373"/>
      <c r="H8" s="379"/>
      <c r="I8" s="191">
        <v>1</v>
      </c>
      <c r="J8" s="191">
        <v>1</v>
      </c>
      <c r="K8" s="191">
        <v>1</v>
      </c>
      <c r="L8" s="177" t="s">
        <v>321</v>
      </c>
      <c r="M8" s="178" t="s">
        <v>322</v>
      </c>
      <c r="N8" s="191">
        <v>1</v>
      </c>
      <c r="O8" s="191"/>
      <c r="P8" s="191"/>
      <c r="Q8" s="179">
        <f>N8/K8</f>
        <v>1</v>
      </c>
      <c r="R8" s="180">
        <f>P8/K8</f>
        <v>0</v>
      </c>
    </row>
    <row r="9" spans="1:18" ht="105" customHeight="1" x14ac:dyDescent="0.35">
      <c r="A9" s="377"/>
      <c r="B9" s="373"/>
      <c r="C9" s="373"/>
      <c r="D9" s="373"/>
      <c r="E9" s="378"/>
      <c r="F9" s="176" t="s">
        <v>323</v>
      </c>
      <c r="G9" s="373"/>
      <c r="H9" s="379"/>
      <c r="I9" s="191">
        <v>1</v>
      </c>
      <c r="J9" s="191">
        <v>1</v>
      </c>
      <c r="K9" s="191">
        <v>1</v>
      </c>
      <c r="L9" s="177" t="s">
        <v>321</v>
      </c>
      <c r="M9" s="178" t="s">
        <v>322</v>
      </c>
      <c r="N9" s="191">
        <v>1</v>
      </c>
      <c r="O9" s="191"/>
      <c r="P9" s="191"/>
      <c r="Q9" s="179">
        <f t="shared" ref="Q9:Q72" si="0">N9/K9</f>
        <v>1</v>
      </c>
      <c r="R9" s="180">
        <f t="shared" ref="R9:R72" si="1">P9/K9</f>
        <v>0</v>
      </c>
    </row>
    <row r="10" spans="1:18" ht="105" customHeight="1" x14ac:dyDescent="0.35">
      <c r="A10" s="377"/>
      <c r="B10" s="373"/>
      <c r="C10" s="373"/>
      <c r="D10" s="373"/>
      <c r="E10" s="378"/>
      <c r="F10" s="176" t="s">
        <v>324</v>
      </c>
      <c r="G10" s="373"/>
      <c r="H10" s="379"/>
      <c r="I10" s="191">
        <v>1</v>
      </c>
      <c r="J10" s="191">
        <v>1</v>
      </c>
      <c r="K10" s="191">
        <v>1</v>
      </c>
      <c r="L10" s="177" t="s">
        <v>321</v>
      </c>
      <c r="M10" s="178" t="s">
        <v>322</v>
      </c>
      <c r="N10" s="191">
        <v>1</v>
      </c>
      <c r="O10" s="191"/>
      <c r="P10" s="191"/>
      <c r="Q10" s="179">
        <f t="shared" si="0"/>
        <v>1</v>
      </c>
      <c r="R10" s="180">
        <f t="shared" si="1"/>
        <v>0</v>
      </c>
    </row>
    <row r="11" spans="1:18" ht="147" customHeight="1" x14ac:dyDescent="0.35">
      <c r="A11" s="377"/>
      <c r="B11" s="373"/>
      <c r="C11" s="373"/>
      <c r="D11" s="373"/>
      <c r="E11" s="378"/>
      <c r="F11" s="176" t="s">
        <v>325</v>
      </c>
      <c r="G11" s="373"/>
      <c r="H11" s="379"/>
      <c r="I11" s="191">
        <v>1</v>
      </c>
      <c r="J11" s="191">
        <v>1</v>
      </c>
      <c r="K11" s="191">
        <v>1</v>
      </c>
      <c r="L11" s="177" t="s">
        <v>321</v>
      </c>
      <c r="M11" s="178" t="s">
        <v>322</v>
      </c>
      <c r="N11" s="191">
        <v>1</v>
      </c>
      <c r="O11" s="191"/>
      <c r="P11" s="191"/>
      <c r="Q11" s="179">
        <f t="shared" si="0"/>
        <v>1</v>
      </c>
      <c r="R11" s="180">
        <f t="shared" si="1"/>
        <v>0</v>
      </c>
    </row>
    <row r="12" spans="1:18" ht="168" customHeight="1" x14ac:dyDescent="0.35">
      <c r="A12" s="377"/>
      <c r="B12" s="373"/>
      <c r="C12" s="373"/>
      <c r="D12" s="373"/>
      <c r="E12" s="378"/>
      <c r="F12" s="176" t="s">
        <v>326</v>
      </c>
      <c r="G12" s="373"/>
      <c r="H12" s="379"/>
      <c r="I12" s="191">
        <v>0</v>
      </c>
      <c r="J12" s="191">
        <v>1</v>
      </c>
      <c r="K12" s="191">
        <v>1</v>
      </c>
      <c r="L12" s="177" t="s">
        <v>321</v>
      </c>
      <c r="M12" s="178" t="s">
        <v>322</v>
      </c>
      <c r="N12" s="191">
        <v>0</v>
      </c>
      <c r="O12" s="191"/>
      <c r="P12" s="191"/>
      <c r="Q12" s="179">
        <v>0</v>
      </c>
      <c r="R12" s="180">
        <f t="shared" si="1"/>
        <v>0</v>
      </c>
    </row>
    <row r="13" spans="1:18" ht="66.75" customHeight="1" x14ac:dyDescent="0.35">
      <c r="A13" s="377"/>
      <c r="B13" s="373"/>
      <c r="C13" s="373"/>
      <c r="D13" s="373"/>
      <c r="E13" s="378"/>
      <c r="F13" s="176" t="s">
        <v>327</v>
      </c>
      <c r="G13" s="373"/>
      <c r="H13" s="379"/>
      <c r="I13" s="191">
        <v>0</v>
      </c>
      <c r="J13" s="191">
        <v>1</v>
      </c>
      <c r="K13" s="191">
        <v>1</v>
      </c>
      <c r="L13" s="177" t="s">
        <v>321</v>
      </c>
      <c r="M13" s="178" t="s">
        <v>322</v>
      </c>
      <c r="N13" s="191">
        <v>0</v>
      </c>
      <c r="O13" s="191"/>
      <c r="P13" s="191"/>
      <c r="Q13" s="179">
        <v>1</v>
      </c>
      <c r="R13" s="180">
        <f t="shared" si="1"/>
        <v>0</v>
      </c>
    </row>
    <row r="14" spans="1:18" ht="409.5" customHeight="1" x14ac:dyDescent="0.35">
      <c r="A14" s="377"/>
      <c r="B14" s="373"/>
      <c r="C14" s="373"/>
      <c r="D14" s="373"/>
      <c r="E14" s="378"/>
      <c r="F14" s="176" t="s">
        <v>328</v>
      </c>
      <c r="G14" s="373"/>
      <c r="H14" s="379"/>
      <c r="I14" s="191">
        <v>1</v>
      </c>
      <c r="J14" s="191">
        <v>1</v>
      </c>
      <c r="K14" s="191">
        <v>1</v>
      </c>
      <c r="L14" s="177" t="s">
        <v>321</v>
      </c>
      <c r="M14" s="178" t="s">
        <v>322</v>
      </c>
      <c r="N14" s="191">
        <v>1</v>
      </c>
      <c r="O14" s="191"/>
      <c r="P14" s="191"/>
      <c r="Q14" s="179">
        <f t="shared" ref="Q14:Q17" si="2">N14/K14</f>
        <v>1</v>
      </c>
      <c r="R14" s="180">
        <f t="shared" si="1"/>
        <v>0</v>
      </c>
    </row>
    <row r="15" spans="1:18" ht="168" customHeight="1" x14ac:dyDescent="0.35">
      <c r="A15" s="377"/>
      <c r="B15" s="373"/>
      <c r="C15" s="373"/>
      <c r="D15" s="373"/>
      <c r="E15" s="378"/>
      <c r="F15" s="176" t="s">
        <v>329</v>
      </c>
      <c r="G15" s="373"/>
      <c r="H15" s="379"/>
      <c r="I15" s="191">
        <v>1</v>
      </c>
      <c r="J15" s="191">
        <v>1</v>
      </c>
      <c r="K15" s="191">
        <v>1</v>
      </c>
      <c r="L15" s="177" t="s">
        <v>321</v>
      </c>
      <c r="M15" s="178" t="s">
        <v>322</v>
      </c>
      <c r="N15" s="191">
        <v>1</v>
      </c>
      <c r="O15" s="191"/>
      <c r="P15" s="191"/>
      <c r="Q15" s="179">
        <f t="shared" si="2"/>
        <v>1</v>
      </c>
      <c r="R15" s="180">
        <f t="shared" si="1"/>
        <v>0</v>
      </c>
    </row>
    <row r="16" spans="1:18" ht="147" customHeight="1" x14ac:dyDescent="0.35">
      <c r="A16" s="377"/>
      <c r="B16" s="373"/>
      <c r="C16" s="373"/>
      <c r="D16" s="373"/>
      <c r="E16" s="378"/>
      <c r="F16" s="176" t="s">
        <v>330</v>
      </c>
      <c r="G16" s="373"/>
      <c r="H16" s="379"/>
      <c r="I16" s="191">
        <v>1</v>
      </c>
      <c r="J16" s="191">
        <v>1</v>
      </c>
      <c r="K16" s="191">
        <v>1</v>
      </c>
      <c r="L16" s="177" t="s">
        <v>321</v>
      </c>
      <c r="M16" s="178" t="s">
        <v>322</v>
      </c>
      <c r="N16" s="191">
        <v>1</v>
      </c>
      <c r="O16" s="191"/>
      <c r="P16" s="191"/>
      <c r="Q16" s="179">
        <f t="shared" si="2"/>
        <v>1</v>
      </c>
      <c r="R16" s="180">
        <f t="shared" si="1"/>
        <v>0</v>
      </c>
    </row>
    <row r="17" spans="1:18" ht="85.5" customHeight="1" x14ac:dyDescent="0.35">
      <c r="A17" s="377"/>
      <c r="B17" s="373"/>
      <c r="C17" s="373"/>
      <c r="D17" s="373"/>
      <c r="E17" s="378"/>
      <c r="F17" s="181" t="s">
        <v>331</v>
      </c>
      <c r="G17" s="373"/>
      <c r="H17" s="379"/>
      <c r="I17" s="191">
        <v>1</v>
      </c>
      <c r="J17" s="191">
        <v>1</v>
      </c>
      <c r="K17" s="191">
        <v>1</v>
      </c>
      <c r="L17" s="177" t="s">
        <v>321</v>
      </c>
      <c r="M17" s="178" t="s">
        <v>322</v>
      </c>
      <c r="N17" s="191">
        <v>1</v>
      </c>
      <c r="O17" s="191"/>
      <c r="P17" s="191"/>
      <c r="Q17" s="179">
        <f t="shared" si="2"/>
        <v>1</v>
      </c>
      <c r="R17" s="180"/>
    </row>
    <row r="18" spans="1:18" ht="126" customHeight="1" x14ac:dyDescent="0.35">
      <c r="A18" s="377"/>
      <c r="B18" s="373"/>
      <c r="C18" s="373"/>
      <c r="D18" s="373"/>
      <c r="E18" s="378"/>
      <c r="F18" s="176" t="s">
        <v>332</v>
      </c>
      <c r="G18" s="373"/>
      <c r="H18" s="379"/>
      <c r="I18" s="191">
        <v>1</v>
      </c>
      <c r="J18" s="191">
        <v>1</v>
      </c>
      <c r="K18" s="191">
        <v>1</v>
      </c>
      <c r="L18" s="177" t="s">
        <v>321</v>
      </c>
      <c r="M18" s="178" t="s">
        <v>322</v>
      </c>
      <c r="N18" s="191">
        <v>1</v>
      </c>
      <c r="O18" s="191"/>
      <c r="P18" s="191"/>
      <c r="Q18" s="179">
        <f t="shared" si="0"/>
        <v>1</v>
      </c>
      <c r="R18" s="180">
        <f t="shared" si="1"/>
        <v>0</v>
      </c>
    </row>
    <row r="19" spans="1:18" ht="168" customHeight="1" x14ac:dyDescent="0.35">
      <c r="A19" s="380">
        <v>2</v>
      </c>
      <c r="B19" s="373"/>
      <c r="C19" s="373"/>
      <c r="D19" s="373" t="s">
        <v>333</v>
      </c>
      <c r="E19" s="193" t="s">
        <v>319</v>
      </c>
      <c r="F19" s="176" t="s">
        <v>334</v>
      </c>
      <c r="G19" s="190"/>
      <c r="H19" s="372"/>
      <c r="I19" s="191">
        <v>1</v>
      </c>
      <c r="J19" s="191">
        <v>0</v>
      </c>
      <c r="K19" s="191">
        <v>1</v>
      </c>
      <c r="L19" s="177" t="s">
        <v>333</v>
      </c>
      <c r="M19" s="178" t="s">
        <v>322</v>
      </c>
      <c r="N19" s="191">
        <v>1</v>
      </c>
      <c r="O19" s="191"/>
      <c r="P19" s="191"/>
      <c r="Q19" s="179">
        <f t="shared" si="0"/>
        <v>1</v>
      </c>
      <c r="R19" s="180">
        <f t="shared" si="1"/>
        <v>0</v>
      </c>
    </row>
    <row r="20" spans="1:18" ht="273" customHeight="1" x14ac:dyDescent="0.35">
      <c r="A20" s="380"/>
      <c r="B20" s="373"/>
      <c r="C20" s="373"/>
      <c r="D20" s="373"/>
      <c r="E20" s="193" t="s">
        <v>335</v>
      </c>
      <c r="F20" s="176" t="s">
        <v>336</v>
      </c>
      <c r="G20" s="190"/>
      <c r="H20" s="372"/>
      <c r="I20" s="191">
        <v>1</v>
      </c>
      <c r="J20" s="191">
        <v>0</v>
      </c>
      <c r="K20" s="191">
        <v>1</v>
      </c>
      <c r="L20" s="177" t="s">
        <v>333</v>
      </c>
      <c r="M20" s="178" t="s">
        <v>322</v>
      </c>
      <c r="N20" s="191">
        <v>1</v>
      </c>
      <c r="O20" s="191"/>
      <c r="P20" s="191"/>
      <c r="Q20" s="179">
        <f t="shared" si="0"/>
        <v>1</v>
      </c>
      <c r="R20" s="180">
        <f t="shared" si="1"/>
        <v>0</v>
      </c>
    </row>
    <row r="21" spans="1:18" ht="409.5" customHeight="1" x14ac:dyDescent="0.35">
      <c r="A21" s="380"/>
      <c r="B21" s="373"/>
      <c r="C21" s="373"/>
      <c r="D21" s="373"/>
      <c r="E21" s="193" t="s">
        <v>337</v>
      </c>
      <c r="F21" s="176" t="s">
        <v>338</v>
      </c>
      <c r="G21" s="190"/>
      <c r="H21" s="372"/>
      <c r="I21" s="191">
        <v>1</v>
      </c>
      <c r="J21" s="191">
        <v>0</v>
      </c>
      <c r="K21" s="191">
        <v>1</v>
      </c>
      <c r="L21" s="177" t="s">
        <v>333</v>
      </c>
      <c r="M21" s="178" t="s">
        <v>322</v>
      </c>
      <c r="N21" s="191">
        <v>1</v>
      </c>
      <c r="O21" s="191"/>
      <c r="P21" s="191"/>
      <c r="Q21" s="179">
        <f t="shared" si="0"/>
        <v>1</v>
      </c>
      <c r="R21" s="180">
        <f t="shared" si="1"/>
        <v>0</v>
      </c>
    </row>
    <row r="22" spans="1:18" ht="378" customHeight="1" x14ac:dyDescent="0.35">
      <c r="A22" s="380"/>
      <c r="B22" s="373"/>
      <c r="C22" s="373"/>
      <c r="D22" s="373"/>
      <c r="E22" s="193" t="s">
        <v>337</v>
      </c>
      <c r="F22" s="182" t="s">
        <v>339</v>
      </c>
      <c r="G22" s="178"/>
      <c r="H22" s="372"/>
      <c r="I22" s="191">
        <v>1</v>
      </c>
      <c r="J22" s="191">
        <v>0</v>
      </c>
      <c r="K22" s="191">
        <v>1</v>
      </c>
      <c r="L22" s="177" t="s">
        <v>333</v>
      </c>
      <c r="M22" s="178" t="s">
        <v>322</v>
      </c>
      <c r="N22" s="191">
        <v>1</v>
      </c>
      <c r="O22" s="191"/>
      <c r="P22" s="191"/>
      <c r="Q22" s="179">
        <f t="shared" si="0"/>
        <v>1</v>
      </c>
      <c r="R22" s="180">
        <f t="shared" si="1"/>
        <v>0</v>
      </c>
    </row>
    <row r="23" spans="1:18" ht="210" customHeight="1" x14ac:dyDescent="0.35">
      <c r="A23" s="380"/>
      <c r="B23" s="373"/>
      <c r="C23" s="373"/>
      <c r="D23" s="373"/>
      <c r="E23" s="193" t="s">
        <v>337</v>
      </c>
      <c r="F23" s="182" t="s">
        <v>340</v>
      </c>
      <c r="G23" s="178"/>
      <c r="H23" s="372"/>
      <c r="I23" s="191">
        <v>1</v>
      </c>
      <c r="J23" s="191">
        <v>0</v>
      </c>
      <c r="K23" s="191">
        <v>1</v>
      </c>
      <c r="L23" s="177" t="s">
        <v>333</v>
      </c>
      <c r="M23" s="178" t="s">
        <v>322</v>
      </c>
      <c r="N23" s="191">
        <v>1</v>
      </c>
      <c r="O23" s="191"/>
      <c r="P23" s="191"/>
      <c r="Q23" s="179">
        <f t="shared" si="0"/>
        <v>1</v>
      </c>
      <c r="R23" s="180">
        <f t="shared" si="1"/>
        <v>0</v>
      </c>
    </row>
    <row r="24" spans="1:18" ht="294" customHeight="1" x14ac:dyDescent="0.35">
      <c r="A24" s="380"/>
      <c r="B24" s="373"/>
      <c r="C24" s="373"/>
      <c r="D24" s="373"/>
      <c r="E24" s="193" t="s">
        <v>335</v>
      </c>
      <c r="F24" s="176" t="s">
        <v>341</v>
      </c>
      <c r="G24" s="190"/>
      <c r="H24" s="372"/>
      <c r="I24" s="191">
        <v>1</v>
      </c>
      <c r="J24" s="191">
        <v>0</v>
      </c>
      <c r="K24" s="191">
        <v>1</v>
      </c>
      <c r="L24" s="177" t="s">
        <v>333</v>
      </c>
      <c r="M24" s="178" t="s">
        <v>322</v>
      </c>
      <c r="N24" s="191">
        <v>1</v>
      </c>
      <c r="O24" s="191"/>
      <c r="P24" s="191"/>
      <c r="Q24" s="179">
        <f t="shared" si="0"/>
        <v>1</v>
      </c>
      <c r="R24" s="180">
        <f t="shared" si="1"/>
        <v>0</v>
      </c>
    </row>
    <row r="25" spans="1:18" ht="126" customHeight="1" x14ac:dyDescent="0.35">
      <c r="A25" s="380">
        <v>3</v>
      </c>
      <c r="B25" s="373"/>
      <c r="C25" s="373"/>
      <c r="D25" s="373" t="s">
        <v>333</v>
      </c>
      <c r="E25" s="381" t="s">
        <v>342</v>
      </c>
      <c r="F25" s="176" t="s">
        <v>343</v>
      </c>
      <c r="G25" s="190"/>
      <c r="H25" s="372"/>
      <c r="I25" s="191">
        <v>1</v>
      </c>
      <c r="J25" s="191">
        <v>1</v>
      </c>
      <c r="K25" s="191">
        <v>1</v>
      </c>
      <c r="L25" s="177" t="s">
        <v>344</v>
      </c>
      <c r="M25" s="178" t="s">
        <v>322</v>
      </c>
      <c r="N25" s="191">
        <v>1</v>
      </c>
      <c r="O25" s="191"/>
      <c r="P25" s="191"/>
      <c r="Q25" s="179">
        <f t="shared" si="0"/>
        <v>1</v>
      </c>
      <c r="R25" s="180">
        <f t="shared" si="1"/>
        <v>0</v>
      </c>
    </row>
    <row r="26" spans="1:18" ht="63" customHeight="1" x14ac:dyDescent="0.35">
      <c r="A26" s="380"/>
      <c r="B26" s="373"/>
      <c r="C26" s="373"/>
      <c r="D26" s="373"/>
      <c r="E26" s="381"/>
      <c r="F26" s="176" t="s">
        <v>345</v>
      </c>
      <c r="G26" s="190"/>
      <c r="H26" s="372"/>
      <c r="I26" s="191">
        <v>0</v>
      </c>
      <c r="J26" s="191">
        <v>1</v>
      </c>
      <c r="K26" s="191">
        <v>1</v>
      </c>
      <c r="L26" s="177" t="s">
        <v>344</v>
      </c>
      <c r="M26" s="178" t="s">
        <v>322</v>
      </c>
      <c r="N26" s="191">
        <v>0</v>
      </c>
      <c r="O26" s="191"/>
      <c r="P26" s="191"/>
      <c r="Q26" s="179">
        <v>0</v>
      </c>
      <c r="R26" s="180">
        <f t="shared" si="1"/>
        <v>0</v>
      </c>
    </row>
    <row r="27" spans="1:18" ht="168" customHeight="1" x14ac:dyDescent="0.35">
      <c r="A27" s="380"/>
      <c r="B27" s="373"/>
      <c r="C27" s="373"/>
      <c r="D27" s="373"/>
      <c r="E27" s="381"/>
      <c r="F27" s="176" t="s">
        <v>346</v>
      </c>
      <c r="G27" s="190"/>
      <c r="H27" s="372"/>
      <c r="I27" s="191">
        <v>1</v>
      </c>
      <c r="J27" s="191">
        <v>1</v>
      </c>
      <c r="K27" s="191">
        <v>1</v>
      </c>
      <c r="L27" s="177" t="s">
        <v>344</v>
      </c>
      <c r="M27" s="178" t="s">
        <v>322</v>
      </c>
      <c r="N27" s="191">
        <v>1</v>
      </c>
      <c r="O27" s="191"/>
      <c r="P27" s="191"/>
      <c r="Q27" s="179">
        <f t="shared" si="0"/>
        <v>1</v>
      </c>
      <c r="R27" s="180">
        <f t="shared" si="1"/>
        <v>0</v>
      </c>
    </row>
    <row r="28" spans="1:18" ht="84" customHeight="1" x14ac:dyDescent="0.35">
      <c r="A28" s="380"/>
      <c r="B28" s="373"/>
      <c r="C28" s="373"/>
      <c r="D28" s="373"/>
      <c r="E28" s="381"/>
      <c r="F28" s="176" t="s">
        <v>347</v>
      </c>
      <c r="G28" s="190"/>
      <c r="H28" s="372"/>
      <c r="I28" s="191">
        <v>1</v>
      </c>
      <c r="J28" s="191">
        <v>1</v>
      </c>
      <c r="K28" s="191">
        <v>1</v>
      </c>
      <c r="L28" s="177" t="s">
        <v>344</v>
      </c>
      <c r="M28" s="178" t="s">
        <v>322</v>
      </c>
      <c r="N28" s="191">
        <v>1</v>
      </c>
      <c r="O28" s="191"/>
      <c r="P28" s="191"/>
      <c r="Q28" s="179">
        <f t="shared" si="0"/>
        <v>1</v>
      </c>
      <c r="R28" s="180">
        <f t="shared" si="1"/>
        <v>0</v>
      </c>
    </row>
    <row r="29" spans="1:18" ht="84" customHeight="1" x14ac:dyDescent="0.35">
      <c r="A29" s="380"/>
      <c r="B29" s="373"/>
      <c r="C29" s="373"/>
      <c r="D29" s="373"/>
      <c r="E29" s="381"/>
      <c r="F29" s="176" t="s">
        <v>348</v>
      </c>
      <c r="G29" s="190"/>
      <c r="H29" s="372"/>
      <c r="I29" s="191">
        <v>1</v>
      </c>
      <c r="J29" s="191">
        <v>1</v>
      </c>
      <c r="K29" s="191">
        <v>1</v>
      </c>
      <c r="L29" s="177" t="s">
        <v>344</v>
      </c>
      <c r="M29" s="178" t="s">
        <v>322</v>
      </c>
      <c r="N29" s="191">
        <v>1</v>
      </c>
      <c r="O29" s="191"/>
      <c r="P29" s="191"/>
      <c r="Q29" s="179">
        <f t="shared" si="0"/>
        <v>1</v>
      </c>
      <c r="R29" s="180">
        <f t="shared" si="1"/>
        <v>0</v>
      </c>
    </row>
    <row r="30" spans="1:18" ht="105" customHeight="1" x14ac:dyDescent="0.35">
      <c r="A30" s="380"/>
      <c r="B30" s="373"/>
      <c r="C30" s="373"/>
      <c r="D30" s="373"/>
      <c r="E30" s="381"/>
      <c r="F30" s="176" t="s">
        <v>349</v>
      </c>
      <c r="G30" s="190"/>
      <c r="H30" s="372"/>
      <c r="I30" s="191">
        <v>1</v>
      </c>
      <c r="J30" s="191">
        <v>1</v>
      </c>
      <c r="K30" s="191">
        <v>1</v>
      </c>
      <c r="L30" s="177" t="s">
        <v>344</v>
      </c>
      <c r="M30" s="178" t="s">
        <v>322</v>
      </c>
      <c r="N30" s="191">
        <v>1</v>
      </c>
      <c r="O30" s="191"/>
      <c r="P30" s="191"/>
      <c r="Q30" s="179">
        <f t="shared" si="0"/>
        <v>1</v>
      </c>
      <c r="R30" s="180">
        <f t="shared" si="1"/>
        <v>0</v>
      </c>
    </row>
    <row r="31" spans="1:18" ht="147" customHeight="1" x14ac:dyDescent="0.35">
      <c r="A31" s="380"/>
      <c r="B31" s="373"/>
      <c r="C31" s="373"/>
      <c r="D31" s="373"/>
      <c r="E31" s="381"/>
      <c r="F31" s="176" t="s">
        <v>350</v>
      </c>
      <c r="G31" s="190"/>
      <c r="H31" s="372"/>
      <c r="I31" s="191">
        <v>1</v>
      </c>
      <c r="J31" s="191">
        <v>1</v>
      </c>
      <c r="K31" s="191">
        <v>1</v>
      </c>
      <c r="L31" s="177" t="s">
        <v>344</v>
      </c>
      <c r="M31" s="178" t="s">
        <v>322</v>
      </c>
      <c r="N31" s="191">
        <v>1</v>
      </c>
      <c r="O31" s="191"/>
      <c r="P31" s="191"/>
      <c r="Q31" s="179">
        <f t="shared" si="0"/>
        <v>1</v>
      </c>
      <c r="R31" s="180">
        <f t="shared" si="1"/>
        <v>0</v>
      </c>
    </row>
    <row r="32" spans="1:18" ht="105" customHeight="1" x14ac:dyDescent="0.35">
      <c r="A32" s="380"/>
      <c r="B32" s="373"/>
      <c r="C32" s="373"/>
      <c r="D32" s="373"/>
      <c r="E32" s="381"/>
      <c r="F32" s="176" t="s">
        <v>351</v>
      </c>
      <c r="G32" s="190"/>
      <c r="H32" s="372"/>
      <c r="I32" s="191">
        <v>1</v>
      </c>
      <c r="J32" s="191">
        <v>1</v>
      </c>
      <c r="K32" s="191">
        <v>2</v>
      </c>
      <c r="L32" s="177" t="s">
        <v>344</v>
      </c>
      <c r="M32" s="178" t="s">
        <v>322</v>
      </c>
      <c r="N32" s="191">
        <v>1</v>
      </c>
      <c r="O32" s="191"/>
      <c r="P32" s="191"/>
      <c r="Q32" s="179">
        <v>1</v>
      </c>
      <c r="R32" s="180">
        <f t="shared" si="1"/>
        <v>0</v>
      </c>
    </row>
    <row r="33" spans="1:18" ht="63" customHeight="1" x14ac:dyDescent="0.35">
      <c r="A33" s="380">
        <v>4</v>
      </c>
      <c r="B33" s="378"/>
      <c r="C33" s="373"/>
      <c r="D33" s="373" t="s">
        <v>352</v>
      </c>
      <c r="E33" s="383" t="s">
        <v>353</v>
      </c>
      <c r="F33" s="176" t="s">
        <v>354</v>
      </c>
      <c r="G33" s="190"/>
      <c r="H33" s="192"/>
      <c r="I33" s="191">
        <v>0</v>
      </c>
      <c r="J33" s="191">
        <v>1</v>
      </c>
      <c r="K33" s="191">
        <v>1</v>
      </c>
      <c r="L33" s="177" t="s">
        <v>355</v>
      </c>
      <c r="M33" s="178" t="s">
        <v>322</v>
      </c>
      <c r="N33" s="191">
        <v>0</v>
      </c>
      <c r="O33" s="191"/>
      <c r="P33" s="191"/>
      <c r="Q33" s="179">
        <v>0</v>
      </c>
      <c r="R33" s="180">
        <f t="shared" si="1"/>
        <v>0</v>
      </c>
    </row>
    <row r="34" spans="1:18" ht="42" customHeight="1" x14ac:dyDescent="0.35">
      <c r="A34" s="380"/>
      <c r="B34" s="378"/>
      <c r="C34" s="373"/>
      <c r="D34" s="373"/>
      <c r="E34" s="383"/>
      <c r="F34" s="176" t="s">
        <v>356</v>
      </c>
      <c r="G34" s="190"/>
      <c r="H34" s="192"/>
      <c r="I34" s="191">
        <v>1</v>
      </c>
      <c r="J34" s="191">
        <v>0</v>
      </c>
      <c r="K34" s="191">
        <v>1</v>
      </c>
      <c r="L34" s="177" t="s">
        <v>355</v>
      </c>
      <c r="M34" s="178" t="s">
        <v>322</v>
      </c>
      <c r="N34" s="191">
        <v>1</v>
      </c>
      <c r="O34" s="191"/>
      <c r="P34" s="191"/>
      <c r="Q34" s="179">
        <v>1</v>
      </c>
      <c r="R34" s="180">
        <f t="shared" si="1"/>
        <v>0</v>
      </c>
    </row>
    <row r="35" spans="1:18" ht="84" customHeight="1" x14ac:dyDescent="0.35">
      <c r="A35" s="380"/>
      <c r="B35" s="378"/>
      <c r="C35" s="373"/>
      <c r="D35" s="373"/>
      <c r="E35" s="383"/>
      <c r="F35" s="176" t="s">
        <v>357</v>
      </c>
      <c r="G35" s="190"/>
      <c r="H35" s="192"/>
      <c r="I35" s="191">
        <v>0</v>
      </c>
      <c r="J35" s="191">
        <v>1</v>
      </c>
      <c r="K35" s="191">
        <v>1</v>
      </c>
      <c r="L35" s="177" t="s">
        <v>355</v>
      </c>
      <c r="M35" s="178" t="s">
        <v>322</v>
      </c>
      <c r="N35" s="191">
        <v>0</v>
      </c>
      <c r="O35" s="191"/>
      <c r="P35" s="191"/>
      <c r="Q35" s="179">
        <v>0</v>
      </c>
      <c r="R35" s="180">
        <f t="shared" si="1"/>
        <v>0</v>
      </c>
    </row>
    <row r="36" spans="1:18" ht="63" customHeight="1" x14ac:dyDescent="0.35">
      <c r="A36" s="380"/>
      <c r="B36" s="378"/>
      <c r="C36" s="373"/>
      <c r="D36" s="373"/>
      <c r="E36" s="383"/>
      <c r="F36" s="176" t="s">
        <v>358</v>
      </c>
      <c r="G36" s="190"/>
      <c r="H36" s="192"/>
      <c r="I36" s="191">
        <v>1</v>
      </c>
      <c r="J36" s="191">
        <v>0</v>
      </c>
      <c r="K36" s="191">
        <v>1</v>
      </c>
      <c r="L36" s="177" t="s">
        <v>355</v>
      </c>
      <c r="M36" s="178" t="s">
        <v>322</v>
      </c>
      <c r="N36" s="191">
        <v>1</v>
      </c>
      <c r="O36" s="191"/>
      <c r="P36" s="191"/>
      <c r="Q36" s="179">
        <f t="shared" si="0"/>
        <v>1</v>
      </c>
      <c r="R36" s="180">
        <f t="shared" si="1"/>
        <v>0</v>
      </c>
    </row>
    <row r="37" spans="1:18" ht="126" customHeight="1" x14ac:dyDescent="0.35">
      <c r="A37" s="380"/>
      <c r="B37" s="378"/>
      <c r="C37" s="373"/>
      <c r="D37" s="373"/>
      <c r="E37" s="383"/>
      <c r="F37" s="176" t="s">
        <v>359</v>
      </c>
      <c r="G37" s="190"/>
      <c r="H37" s="192"/>
      <c r="I37" s="191">
        <v>1</v>
      </c>
      <c r="J37" s="191">
        <v>1</v>
      </c>
      <c r="K37" s="191">
        <v>1</v>
      </c>
      <c r="L37" s="177" t="s">
        <v>355</v>
      </c>
      <c r="M37" s="178" t="s">
        <v>322</v>
      </c>
      <c r="N37" s="191">
        <v>1</v>
      </c>
      <c r="O37" s="191"/>
      <c r="P37" s="191"/>
      <c r="Q37" s="179">
        <f t="shared" si="0"/>
        <v>1</v>
      </c>
      <c r="R37" s="180">
        <f t="shared" si="1"/>
        <v>0</v>
      </c>
    </row>
    <row r="38" spans="1:18" ht="273" customHeight="1" x14ac:dyDescent="0.35">
      <c r="A38" s="377">
        <v>5</v>
      </c>
      <c r="B38" s="373"/>
      <c r="C38" s="373" t="s">
        <v>360</v>
      </c>
      <c r="D38" s="373" t="s">
        <v>361</v>
      </c>
      <c r="E38" s="383" t="s">
        <v>362</v>
      </c>
      <c r="F38" s="176" t="s">
        <v>363</v>
      </c>
      <c r="G38" s="190"/>
      <c r="H38" s="372"/>
      <c r="I38" s="191">
        <v>1</v>
      </c>
      <c r="J38" s="191">
        <v>1</v>
      </c>
      <c r="K38" s="191">
        <v>1</v>
      </c>
      <c r="L38" s="177" t="s">
        <v>364</v>
      </c>
      <c r="M38" s="178" t="s">
        <v>322</v>
      </c>
      <c r="N38" s="191">
        <v>1</v>
      </c>
      <c r="O38" s="191"/>
      <c r="P38" s="191"/>
      <c r="Q38" s="179">
        <f t="shared" si="0"/>
        <v>1</v>
      </c>
      <c r="R38" s="180">
        <f t="shared" si="1"/>
        <v>0</v>
      </c>
    </row>
    <row r="39" spans="1:18" ht="105" customHeight="1" x14ac:dyDescent="0.35">
      <c r="A39" s="377"/>
      <c r="B39" s="373"/>
      <c r="C39" s="373"/>
      <c r="D39" s="373"/>
      <c r="E39" s="383"/>
      <c r="F39" s="176" t="s">
        <v>365</v>
      </c>
      <c r="G39" s="190"/>
      <c r="H39" s="372"/>
      <c r="I39" s="191">
        <v>1</v>
      </c>
      <c r="J39" s="191">
        <v>1</v>
      </c>
      <c r="K39" s="191">
        <v>1</v>
      </c>
      <c r="L39" s="177" t="s">
        <v>364</v>
      </c>
      <c r="M39" s="178" t="s">
        <v>322</v>
      </c>
      <c r="N39" s="191">
        <v>1</v>
      </c>
      <c r="O39" s="191"/>
      <c r="P39" s="191"/>
      <c r="Q39" s="179">
        <f t="shared" si="0"/>
        <v>1</v>
      </c>
      <c r="R39" s="180">
        <f t="shared" si="1"/>
        <v>0</v>
      </c>
    </row>
    <row r="40" spans="1:18" ht="231" customHeight="1" x14ac:dyDescent="0.35">
      <c r="A40" s="377"/>
      <c r="B40" s="373"/>
      <c r="C40" s="373"/>
      <c r="D40" s="373"/>
      <c r="E40" s="383"/>
      <c r="F40" s="176" t="s">
        <v>366</v>
      </c>
      <c r="G40" s="190"/>
      <c r="H40" s="372"/>
      <c r="I40" s="191">
        <v>1</v>
      </c>
      <c r="J40" s="191">
        <v>1</v>
      </c>
      <c r="K40" s="191">
        <v>1</v>
      </c>
      <c r="L40" s="177" t="s">
        <v>364</v>
      </c>
      <c r="M40" s="178" t="s">
        <v>322</v>
      </c>
      <c r="N40" s="191">
        <v>1</v>
      </c>
      <c r="O40" s="191"/>
      <c r="P40" s="191"/>
      <c r="Q40" s="179">
        <f t="shared" si="0"/>
        <v>1</v>
      </c>
      <c r="R40" s="180">
        <f t="shared" si="1"/>
        <v>0</v>
      </c>
    </row>
    <row r="41" spans="1:18" ht="105" x14ac:dyDescent="0.35">
      <c r="A41" s="377"/>
      <c r="B41" s="373"/>
      <c r="C41" s="373"/>
      <c r="D41" s="373"/>
      <c r="E41" s="189" t="s">
        <v>362</v>
      </c>
      <c r="F41" s="176" t="s">
        <v>367</v>
      </c>
      <c r="G41" s="190"/>
      <c r="H41" s="372"/>
      <c r="I41" s="191">
        <v>1</v>
      </c>
      <c r="J41" s="191">
        <v>1</v>
      </c>
      <c r="K41" s="191">
        <v>1</v>
      </c>
      <c r="L41" s="177" t="s">
        <v>364</v>
      </c>
      <c r="M41" s="178" t="s">
        <v>322</v>
      </c>
      <c r="N41" s="191">
        <v>1</v>
      </c>
      <c r="O41" s="191"/>
      <c r="P41" s="191"/>
      <c r="Q41" s="179">
        <f t="shared" si="0"/>
        <v>1</v>
      </c>
      <c r="R41" s="180">
        <f t="shared" si="1"/>
        <v>0</v>
      </c>
    </row>
    <row r="42" spans="1:18" ht="105" x14ac:dyDescent="0.35">
      <c r="A42" s="377"/>
      <c r="B42" s="373"/>
      <c r="C42" s="373"/>
      <c r="D42" s="373"/>
      <c r="E42" s="189" t="s">
        <v>362</v>
      </c>
      <c r="F42" s="176" t="s">
        <v>368</v>
      </c>
      <c r="G42" s="190"/>
      <c r="H42" s="372"/>
      <c r="I42" s="191">
        <v>1</v>
      </c>
      <c r="J42" s="191">
        <v>1</v>
      </c>
      <c r="K42" s="191">
        <v>1</v>
      </c>
      <c r="L42" s="177" t="s">
        <v>364</v>
      </c>
      <c r="M42" s="178" t="s">
        <v>322</v>
      </c>
      <c r="N42" s="191">
        <v>1</v>
      </c>
      <c r="O42" s="191"/>
      <c r="P42" s="191"/>
      <c r="Q42" s="179">
        <f t="shared" si="0"/>
        <v>1</v>
      </c>
      <c r="R42" s="180">
        <f t="shared" si="1"/>
        <v>0</v>
      </c>
    </row>
    <row r="43" spans="1:18" ht="105" x14ac:dyDescent="0.35">
      <c r="A43" s="377"/>
      <c r="B43" s="373"/>
      <c r="C43" s="373"/>
      <c r="D43" s="373"/>
      <c r="E43" s="189" t="s">
        <v>362</v>
      </c>
      <c r="F43" s="176" t="s">
        <v>369</v>
      </c>
      <c r="G43" s="190"/>
      <c r="H43" s="372"/>
      <c r="I43" s="191">
        <v>1</v>
      </c>
      <c r="J43" s="191">
        <v>1</v>
      </c>
      <c r="K43" s="191">
        <v>1</v>
      </c>
      <c r="L43" s="177" t="s">
        <v>364</v>
      </c>
      <c r="M43" s="178" t="s">
        <v>322</v>
      </c>
      <c r="N43" s="191">
        <v>1</v>
      </c>
      <c r="O43" s="191"/>
      <c r="P43" s="191"/>
      <c r="Q43" s="179">
        <f t="shared" si="0"/>
        <v>1</v>
      </c>
      <c r="R43" s="180">
        <f t="shared" si="1"/>
        <v>0</v>
      </c>
    </row>
    <row r="44" spans="1:18" ht="105" x14ac:dyDescent="0.35">
      <c r="A44" s="377"/>
      <c r="B44" s="373"/>
      <c r="C44" s="373"/>
      <c r="D44" s="373"/>
      <c r="E44" s="189" t="s">
        <v>362</v>
      </c>
      <c r="F44" s="176" t="s">
        <v>370</v>
      </c>
      <c r="G44" s="190"/>
      <c r="H44" s="372"/>
      <c r="I44" s="191">
        <v>1</v>
      </c>
      <c r="J44" s="191">
        <v>1</v>
      </c>
      <c r="K44" s="191">
        <v>1</v>
      </c>
      <c r="L44" s="177" t="s">
        <v>364</v>
      </c>
      <c r="M44" s="178" t="s">
        <v>322</v>
      </c>
      <c r="N44" s="191">
        <v>1</v>
      </c>
      <c r="O44" s="191"/>
      <c r="P44" s="191"/>
      <c r="Q44" s="179">
        <f t="shared" si="0"/>
        <v>1</v>
      </c>
      <c r="R44" s="180">
        <f t="shared" si="1"/>
        <v>0</v>
      </c>
    </row>
    <row r="45" spans="1:18" ht="105" x14ac:dyDescent="0.35">
      <c r="A45" s="377"/>
      <c r="B45" s="373"/>
      <c r="C45" s="373"/>
      <c r="D45" s="373"/>
      <c r="E45" s="189" t="s">
        <v>362</v>
      </c>
      <c r="F45" s="176" t="s">
        <v>371</v>
      </c>
      <c r="G45" s="190"/>
      <c r="H45" s="372"/>
      <c r="I45" s="191">
        <v>0</v>
      </c>
      <c r="J45" s="191">
        <v>1</v>
      </c>
      <c r="K45" s="191">
        <v>1</v>
      </c>
      <c r="L45" s="177" t="s">
        <v>364</v>
      </c>
      <c r="M45" s="178" t="s">
        <v>322</v>
      </c>
      <c r="N45" s="191">
        <v>0</v>
      </c>
      <c r="O45" s="191"/>
      <c r="P45" s="191"/>
      <c r="Q45" s="179">
        <v>0</v>
      </c>
      <c r="R45" s="180">
        <f t="shared" si="1"/>
        <v>0</v>
      </c>
    </row>
    <row r="46" spans="1:18" ht="105" x14ac:dyDescent="0.35">
      <c r="A46" s="377"/>
      <c r="B46" s="373"/>
      <c r="C46" s="373"/>
      <c r="D46" s="373"/>
      <c r="E46" s="189" t="s">
        <v>362</v>
      </c>
      <c r="F46" s="176" t="s">
        <v>372</v>
      </c>
      <c r="G46" s="190"/>
      <c r="H46" s="372"/>
      <c r="I46" s="191">
        <v>1</v>
      </c>
      <c r="J46" s="191">
        <v>1</v>
      </c>
      <c r="K46" s="191">
        <v>1</v>
      </c>
      <c r="L46" s="177" t="s">
        <v>364</v>
      </c>
      <c r="M46" s="178" t="s">
        <v>322</v>
      </c>
      <c r="N46" s="191">
        <v>1</v>
      </c>
      <c r="O46" s="191"/>
      <c r="P46" s="191"/>
      <c r="Q46" s="179">
        <f t="shared" si="0"/>
        <v>1</v>
      </c>
      <c r="R46" s="180">
        <f t="shared" si="1"/>
        <v>0</v>
      </c>
    </row>
    <row r="47" spans="1:18" ht="105" x14ac:dyDescent="0.35">
      <c r="A47" s="377"/>
      <c r="B47" s="373"/>
      <c r="C47" s="373"/>
      <c r="D47" s="373"/>
      <c r="E47" s="189" t="s">
        <v>362</v>
      </c>
      <c r="F47" s="176" t="s">
        <v>373</v>
      </c>
      <c r="G47" s="190"/>
      <c r="H47" s="372"/>
      <c r="I47" s="191">
        <v>1</v>
      </c>
      <c r="J47" s="191">
        <v>1</v>
      </c>
      <c r="K47" s="191">
        <v>1</v>
      </c>
      <c r="L47" s="177" t="s">
        <v>364</v>
      </c>
      <c r="M47" s="178" t="s">
        <v>322</v>
      </c>
      <c r="N47" s="191">
        <v>1</v>
      </c>
      <c r="O47" s="191"/>
      <c r="P47" s="191"/>
      <c r="Q47" s="179">
        <f t="shared" si="0"/>
        <v>1</v>
      </c>
      <c r="R47" s="180">
        <f t="shared" si="1"/>
        <v>0</v>
      </c>
    </row>
    <row r="48" spans="1:18" ht="147" customHeight="1" x14ac:dyDescent="0.35">
      <c r="A48" s="377"/>
      <c r="B48" s="373"/>
      <c r="C48" s="373"/>
      <c r="D48" s="373"/>
      <c r="E48" s="189" t="s">
        <v>362</v>
      </c>
      <c r="F48" s="176" t="s">
        <v>374</v>
      </c>
      <c r="G48" s="190"/>
      <c r="H48" s="372"/>
      <c r="I48" s="191">
        <v>1</v>
      </c>
      <c r="J48" s="191">
        <v>0</v>
      </c>
      <c r="K48" s="191">
        <v>1</v>
      </c>
      <c r="L48" s="177" t="s">
        <v>364</v>
      </c>
      <c r="M48" s="178" t="s">
        <v>322</v>
      </c>
      <c r="N48" s="191">
        <v>1</v>
      </c>
      <c r="O48" s="191"/>
      <c r="P48" s="191"/>
      <c r="Q48" s="179">
        <f t="shared" si="0"/>
        <v>1</v>
      </c>
      <c r="R48" s="180">
        <f t="shared" si="1"/>
        <v>0</v>
      </c>
    </row>
    <row r="49" spans="1:18" ht="105" x14ac:dyDescent="0.35">
      <c r="A49" s="377"/>
      <c r="B49" s="373"/>
      <c r="C49" s="373"/>
      <c r="D49" s="373"/>
      <c r="E49" s="189" t="s">
        <v>362</v>
      </c>
      <c r="F49" s="176" t="s">
        <v>375</v>
      </c>
      <c r="G49" s="190"/>
      <c r="H49" s="372"/>
      <c r="I49" s="191">
        <v>1</v>
      </c>
      <c r="J49" s="191">
        <v>0</v>
      </c>
      <c r="K49" s="191">
        <v>1</v>
      </c>
      <c r="L49" s="177" t="s">
        <v>364</v>
      </c>
      <c r="M49" s="178" t="s">
        <v>322</v>
      </c>
      <c r="N49" s="191">
        <v>1</v>
      </c>
      <c r="O49" s="191"/>
      <c r="P49" s="191"/>
      <c r="Q49" s="179">
        <f t="shared" si="0"/>
        <v>1</v>
      </c>
      <c r="R49" s="180">
        <f t="shared" si="1"/>
        <v>0</v>
      </c>
    </row>
    <row r="50" spans="1:18" ht="105" x14ac:dyDescent="0.35">
      <c r="A50" s="377"/>
      <c r="B50" s="373"/>
      <c r="C50" s="373"/>
      <c r="D50" s="373"/>
      <c r="E50" s="189" t="s">
        <v>362</v>
      </c>
      <c r="F50" s="176" t="s">
        <v>376</v>
      </c>
      <c r="G50" s="190"/>
      <c r="H50" s="372"/>
      <c r="I50" s="191">
        <v>1</v>
      </c>
      <c r="J50" s="191">
        <v>0</v>
      </c>
      <c r="K50" s="191">
        <v>1</v>
      </c>
      <c r="L50" s="177" t="s">
        <v>364</v>
      </c>
      <c r="M50" s="178" t="s">
        <v>322</v>
      </c>
      <c r="N50" s="191">
        <v>1</v>
      </c>
      <c r="O50" s="191"/>
      <c r="P50" s="191"/>
      <c r="Q50" s="179">
        <f t="shared" si="0"/>
        <v>1</v>
      </c>
      <c r="R50" s="180">
        <f t="shared" si="1"/>
        <v>0</v>
      </c>
    </row>
    <row r="51" spans="1:18" ht="105" x14ac:dyDescent="0.35">
      <c r="A51" s="377"/>
      <c r="B51" s="373"/>
      <c r="C51" s="373"/>
      <c r="D51" s="373"/>
      <c r="E51" s="189" t="s">
        <v>362</v>
      </c>
      <c r="F51" s="176" t="s">
        <v>377</v>
      </c>
      <c r="G51" s="190"/>
      <c r="H51" s="372"/>
      <c r="I51" s="191">
        <v>1</v>
      </c>
      <c r="J51" s="191">
        <v>0</v>
      </c>
      <c r="K51" s="191">
        <v>1</v>
      </c>
      <c r="L51" s="177" t="s">
        <v>364</v>
      </c>
      <c r="M51" s="178" t="s">
        <v>322</v>
      </c>
      <c r="N51" s="191">
        <v>1</v>
      </c>
      <c r="O51" s="191"/>
      <c r="P51" s="191"/>
      <c r="Q51" s="179">
        <f t="shared" si="0"/>
        <v>1</v>
      </c>
      <c r="R51" s="180">
        <f t="shared" si="1"/>
        <v>0</v>
      </c>
    </row>
    <row r="52" spans="1:18" ht="105" x14ac:dyDescent="0.35">
      <c r="A52" s="377"/>
      <c r="B52" s="373"/>
      <c r="C52" s="373"/>
      <c r="D52" s="373"/>
      <c r="E52" s="189" t="s">
        <v>362</v>
      </c>
      <c r="F52" s="176" t="s">
        <v>378</v>
      </c>
      <c r="G52" s="190"/>
      <c r="H52" s="372"/>
      <c r="I52" s="191">
        <v>1</v>
      </c>
      <c r="J52" s="191">
        <v>1</v>
      </c>
      <c r="K52" s="191">
        <v>1</v>
      </c>
      <c r="L52" s="177" t="s">
        <v>364</v>
      </c>
      <c r="M52" s="178" t="s">
        <v>322</v>
      </c>
      <c r="N52" s="191">
        <v>1</v>
      </c>
      <c r="O52" s="191"/>
      <c r="P52" s="191"/>
      <c r="Q52" s="179">
        <f t="shared" si="0"/>
        <v>1</v>
      </c>
      <c r="R52" s="180">
        <f t="shared" si="1"/>
        <v>0</v>
      </c>
    </row>
    <row r="53" spans="1:18" ht="105" x14ac:dyDescent="0.35">
      <c r="A53" s="377"/>
      <c r="B53" s="373"/>
      <c r="C53" s="373"/>
      <c r="D53" s="373"/>
      <c r="E53" s="189" t="s">
        <v>362</v>
      </c>
      <c r="F53" s="176" t="s">
        <v>379</v>
      </c>
      <c r="G53" s="190"/>
      <c r="H53" s="372"/>
      <c r="I53" s="191">
        <v>1</v>
      </c>
      <c r="J53" s="191">
        <v>1</v>
      </c>
      <c r="K53" s="191">
        <v>1</v>
      </c>
      <c r="L53" s="177" t="s">
        <v>408</v>
      </c>
      <c r="M53" s="178" t="s">
        <v>322</v>
      </c>
      <c r="N53" s="191">
        <v>1</v>
      </c>
      <c r="O53" s="191"/>
      <c r="P53" s="191"/>
      <c r="Q53" s="179">
        <f t="shared" si="0"/>
        <v>1</v>
      </c>
      <c r="R53" s="180">
        <f t="shared" si="1"/>
        <v>0</v>
      </c>
    </row>
    <row r="54" spans="1:18" ht="105" x14ac:dyDescent="0.35">
      <c r="A54" s="377"/>
      <c r="B54" s="373"/>
      <c r="C54" s="373"/>
      <c r="D54" s="373"/>
      <c r="E54" s="189" t="s">
        <v>362</v>
      </c>
      <c r="F54" s="176" t="s">
        <v>380</v>
      </c>
      <c r="G54" s="190"/>
      <c r="H54" s="372"/>
      <c r="I54" s="191">
        <v>1</v>
      </c>
      <c r="J54" s="191">
        <v>1</v>
      </c>
      <c r="K54" s="191">
        <v>1</v>
      </c>
      <c r="L54" s="177" t="s">
        <v>408</v>
      </c>
      <c r="M54" s="178" t="s">
        <v>322</v>
      </c>
      <c r="N54" s="191">
        <v>1</v>
      </c>
      <c r="O54" s="191"/>
      <c r="P54" s="191"/>
      <c r="Q54" s="179">
        <f t="shared" si="0"/>
        <v>1</v>
      </c>
      <c r="R54" s="180">
        <f t="shared" si="1"/>
        <v>0</v>
      </c>
    </row>
    <row r="55" spans="1:18" ht="105" x14ac:dyDescent="0.35">
      <c r="A55" s="377"/>
      <c r="B55" s="373"/>
      <c r="C55" s="373"/>
      <c r="D55" s="373"/>
      <c r="E55" s="189" t="s">
        <v>362</v>
      </c>
      <c r="F55" s="176" t="s">
        <v>381</v>
      </c>
      <c r="G55" s="190"/>
      <c r="H55" s="372"/>
      <c r="I55" s="191">
        <v>1</v>
      </c>
      <c r="J55" s="191">
        <v>1</v>
      </c>
      <c r="K55" s="191">
        <v>1</v>
      </c>
      <c r="L55" s="177" t="s">
        <v>408</v>
      </c>
      <c r="M55" s="178" t="s">
        <v>322</v>
      </c>
      <c r="N55" s="191">
        <v>1</v>
      </c>
      <c r="O55" s="191"/>
      <c r="P55" s="191"/>
      <c r="Q55" s="179">
        <f t="shared" si="0"/>
        <v>1</v>
      </c>
      <c r="R55" s="180">
        <f t="shared" si="1"/>
        <v>0</v>
      </c>
    </row>
    <row r="56" spans="1:18" ht="105" x14ac:dyDescent="0.35">
      <c r="A56" s="377"/>
      <c r="B56" s="373"/>
      <c r="C56" s="373"/>
      <c r="D56" s="373"/>
      <c r="E56" s="189" t="s">
        <v>362</v>
      </c>
      <c r="F56" s="176" t="s">
        <v>382</v>
      </c>
      <c r="G56" s="190"/>
      <c r="H56" s="372"/>
      <c r="I56" s="191">
        <v>1</v>
      </c>
      <c r="J56" s="191">
        <v>1</v>
      </c>
      <c r="K56" s="191">
        <v>1</v>
      </c>
      <c r="L56" s="177" t="s">
        <v>364</v>
      </c>
      <c r="M56" s="178" t="s">
        <v>322</v>
      </c>
      <c r="N56" s="191">
        <v>1</v>
      </c>
      <c r="O56" s="191"/>
      <c r="P56" s="191"/>
      <c r="Q56" s="179">
        <f t="shared" si="0"/>
        <v>1</v>
      </c>
      <c r="R56" s="180">
        <f t="shared" si="1"/>
        <v>0</v>
      </c>
    </row>
    <row r="57" spans="1:18" ht="147" customHeight="1" x14ac:dyDescent="0.35">
      <c r="A57" s="377"/>
      <c r="B57" s="373"/>
      <c r="C57" s="373"/>
      <c r="D57" s="373"/>
      <c r="E57" s="189" t="s">
        <v>362</v>
      </c>
      <c r="F57" s="176" t="s">
        <v>383</v>
      </c>
      <c r="G57" s="190"/>
      <c r="H57" s="372"/>
      <c r="I57" s="191">
        <v>0</v>
      </c>
      <c r="J57" s="191">
        <v>1</v>
      </c>
      <c r="K57" s="191">
        <v>0</v>
      </c>
      <c r="L57" s="177" t="s">
        <v>364</v>
      </c>
      <c r="M57" s="178" t="s">
        <v>322</v>
      </c>
      <c r="N57" s="191">
        <v>0</v>
      </c>
      <c r="O57" s="191"/>
      <c r="P57" s="191"/>
      <c r="Q57" s="179">
        <v>0</v>
      </c>
      <c r="R57" s="180" t="e">
        <f t="shared" si="1"/>
        <v>#DIV/0!</v>
      </c>
    </row>
    <row r="58" spans="1:18" ht="357" customHeight="1" x14ac:dyDescent="0.35">
      <c r="A58" s="377"/>
      <c r="B58" s="373"/>
      <c r="C58" s="373"/>
      <c r="D58" s="373"/>
      <c r="E58" s="189" t="s">
        <v>362</v>
      </c>
      <c r="F58" s="176" t="s">
        <v>384</v>
      </c>
      <c r="G58" s="190"/>
      <c r="H58" s="372"/>
      <c r="I58" s="191">
        <v>0</v>
      </c>
      <c r="J58" s="191">
        <v>1</v>
      </c>
      <c r="K58" s="191">
        <v>1</v>
      </c>
      <c r="L58" s="177" t="s">
        <v>364</v>
      </c>
      <c r="M58" s="178" t="s">
        <v>322</v>
      </c>
      <c r="N58" s="191">
        <v>0</v>
      </c>
      <c r="O58" s="191"/>
      <c r="P58" s="191"/>
      <c r="Q58" s="179">
        <v>0</v>
      </c>
      <c r="R58" s="180">
        <f t="shared" si="1"/>
        <v>0</v>
      </c>
    </row>
    <row r="59" spans="1:18" ht="189" customHeight="1" x14ac:dyDescent="0.35">
      <c r="A59" s="377">
        <v>6</v>
      </c>
      <c r="B59" s="373"/>
      <c r="C59" s="190"/>
      <c r="D59" s="373" t="s">
        <v>231</v>
      </c>
      <c r="E59" s="189" t="s">
        <v>362</v>
      </c>
      <c r="F59" s="176" t="s">
        <v>385</v>
      </c>
      <c r="G59" s="190"/>
      <c r="H59" s="192"/>
      <c r="I59" s="191">
        <v>1</v>
      </c>
      <c r="J59" s="191">
        <v>1</v>
      </c>
      <c r="K59" s="191">
        <v>1</v>
      </c>
      <c r="L59" s="177" t="s">
        <v>231</v>
      </c>
      <c r="M59" s="178" t="s">
        <v>322</v>
      </c>
      <c r="N59" s="191">
        <v>1</v>
      </c>
      <c r="O59" s="191"/>
      <c r="P59" s="191"/>
      <c r="Q59" s="179">
        <f t="shared" si="0"/>
        <v>1</v>
      </c>
      <c r="R59" s="180">
        <f t="shared" si="1"/>
        <v>0</v>
      </c>
    </row>
    <row r="60" spans="1:18" ht="105" x14ac:dyDescent="0.35">
      <c r="A60" s="377"/>
      <c r="B60" s="373"/>
      <c r="C60" s="190"/>
      <c r="D60" s="373"/>
      <c r="E60" s="189" t="s">
        <v>362</v>
      </c>
      <c r="F60" s="176" t="s">
        <v>386</v>
      </c>
      <c r="G60" s="190"/>
      <c r="H60" s="192"/>
      <c r="I60" s="191">
        <v>1</v>
      </c>
      <c r="J60" s="191">
        <v>1</v>
      </c>
      <c r="K60" s="191">
        <v>1</v>
      </c>
      <c r="L60" s="177" t="s">
        <v>231</v>
      </c>
      <c r="M60" s="178" t="s">
        <v>322</v>
      </c>
      <c r="N60" s="191">
        <v>1</v>
      </c>
      <c r="O60" s="191"/>
      <c r="P60" s="191"/>
      <c r="Q60" s="179">
        <f t="shared" si="0"/>
        <v>1</v>
      </c>
      <c r="R60" s="180">
        <f t="shared" si="1"/>
        <v>0</v>
      </c>
    </row>
    <row r="61" spans="1:18" ht="409.5" customHeight="1" x14ac:dyDescent="0.35">
      <c r="A61" s="377"/>
      <c r="B61" s="373"/>
      <c r="C61" s="190"/>
      <c r="D61" s="373"/>
      <c r="E61" s="189" t="s">
        <v>362</v>
      </c>
      <c r="F61" s="176" t="s">
        <v>409</v>
      </c>
      <c r="G61" s="190"/>
      <c r="H61" s="192"/>
      <c r="I61" s="191">
        <v>0</v>
      </c>
      <c r="J61" s="191">
        <v>1</v>
      </c>
      <c r="K61" s="191">
        <v>1</v>
      </c>
      <c r="L61" s="177" t="s">
        <v>231</v>
      </c>
      <c r="M61" s="178" t="s">
        <v>322</v>
      </c>
      <c r="N61" s="191">
        <v>0</v>
      </c>
      <c r="O61" s="191"/>
      <c r="P61" s="191"/>
      <c r="Q61" s="179">
        <v>0</v>
      </c>
      <c r="R61" s="180">
        <f t="shared" si="1"/>
        <v>0</v>
      </c>
    </row>
    <row r="62" spans="1:18" ht="294" customHeight="1" x14ac:dyDescent="0.35">
      <c r="A62" s="377"/>
      <c r="B62" s="373"/>
      <c r="C62" s="190"/>
      <c r="D62" s="373"/>
      <c r="E62" s="189" t="s">
        <v>362</v>
      </c>
      <c r="F62" s="176" t="s">
        <v>387</v>
      </c>
      <c r="G62" s="190"/>
      <c r="H62" s="192"/>
      <c r="I62" s="191">
        <v>1</v>
      </c>
      <c r="J62" s="191">
        <v>1</v>
      </c>
      <c r="K62" s="191">
        <v>1</v>
      </c>
      <c r="L62" s="177" t="s">
        <v>231</v>
      </c>
      <c r="M62" s="178" t="s">
        <v>322</v>
      </c>
      <c r="N62" s="191">
        <v>1</v>
      </c>
      <c r="O62" s="191"/>
      <c r="P62" s="191"/>
      <c r="Q62" s="179">
        <f t="shared" si="0"/>
        <v>1</v>
      </c>
      <c r="R62" s="180">
        <f t="shared" si="1"/>
        <v>0</v>
      </c>
    </row>
    <row r="63" spans="1:18" ht="105" x14ac:dyDescent="0.35">
      <c r="A63" s="377"/>
      <c r="B63" s="373"/>
      <c r="C63" s="190"/>
      <c r="D63" s="373"/>
      <c r="E63" s="189" t="s">
        <v>362</v>
      </c>
      <c r="F63" s="176" t="s">
        <v>388</v>
      </c>
      <c r="G63" s="190"/>
      <c r="H63" s="192"/>
      <c r="I63" s="191">
        <v>0</v>
      </c>
      <c r="J63" s="191">
        <v>1</v>
      </c>
      <c r="K63" s="191">
        <v>1</v>
      </c>
      <c r="L63" s="177" t="s">
        <v>231</v>
      </c>
      <c r="M63" s="178" t="s">
        <v>322</v>
      </c>
      <c r="N63" s="191">
        <v>0</v>
      </c>
      <c r="O63" s="191"/>
      <c r="P63" s="191"/>
      <c r="Q63" s="179">
        <v>0</v>
      </c>
      <c r="R63" s="180">
        <f t="shared" si="1"/>
        <v>0</v>
      </c>
    </row>
    <row r="64" spans="1:18" ht="105" x14ac:dyDescent="0.35">
      <c r="A64" s="377"/>
      <c r="B64" s="373"/>
      <c r="C64" s="190"/>
      <c r="D64" s="373"/>
      <c r="E64" s="189" t="s">
        <v>362</v>
      </c>
      <c r="F64" s="176" t="s">
        <v>389</v>
      </c>
      <c r="G64" s="190"/>
      <c r="H64" s="192"/>
      <c r="I64" s="191">
        <v>0</v>
      </c>
      <c r="J64" s="191">
        <v>1</v>
      </c>
      <c r="K64" s="191">
        <v>1</v>
      </c>
      <c r="L64" s="177" t="s">
        <v>231</v>
      </c>
      <c r="M64" s="178" t="s">
        <v>322</v>
      </c>
      <c r="N64" s="191">
        <v>0</v>
      </c>
      <c r="O64" s="191"/>
      <c r="P64" s="191"/>
      <c r="Q64" s="179">
        <v>0</v>
      </c>
      <c r="R64" s="180">
        <f t="shared" si="1"/>
        <v>0</v>
      </c>
    </row>
    <row r="65" spans="1:18" ht="105" x14ac:dyDescent="0.35">
      <c r="A65" s="377"/>
      <c r="B65" s="373"/>
      <c r="C65" s="190"/>
      <c r="D65" s="373"/>
      <c r="E65" s="189" t="s">
        <v>362</v>
      </c>
      <c r="F65" s="176" t="s">
        <v>390</v>
      </c>
      <c r="G65" s="190"/>
      <c r="H65" s="192"/>
      <c r="I65" s="191">
        <v>1</v>
      </c>
      <c r="J65" s="191">
        <v>1</v>
      </c>
      <c r="K65" s="191">
        <v>1</v>
      </c>
      <c r="L65" s="177" t="s">
        <v>391</v>
      </c>
      <c r="M65" s="178" t="s">
        <v>392</v>
      </c>
      <c r="N65" s="191">
        <v>1</v>
      </c>
      <c r="O65" s="191"/>
      <c r="P65" s="191"/>
      <c r="Q65" s="179">
        <f t="shared" si="0"/>
        <v>1</v>
      </c>
      <c r="R65" s="180">
        <f t="shared" si="1"/>
        <v>0</v>
      </c>
    </row>
    <row r="66" spans="1:18" ht="84" customHeight="1" x14ac:dyDescent="0.35">
      <c r="A66" s="377">
        <v>7</v>
      </c>
      <c r="B66" s="373"/>
      <c r="C66" s="373" t="s">
        <v>393</v>
      </c>
      <c r="D66" s="373" t="s">
        <v>394</v>
      </c>
      <c r="E66" s="383" t="s">
        <v>395</v>
      </c>
      <c r="F66" s="176" t="s">
        <v>396</v>
      </c>
      <c r="G66" s="190"/>
      <c r="H66" s="382"/>
      <c r="I66" s="191">
        <v>1</v>
      </c>
      <c r="J66" s="191">
        <v>0</v>
      </c>
      <c r="K66" s="191">
        <v>1</v>
      </c>
      <c r="L66" s="177" t="s">
        <v>221</v>
      </c>
      <c r="M66" s="178" t="s">
        <v>322</v>
      </c>
      <c r="N66" s="191">
        <v>1</v>
      </c>
      <c r="O66" s="191"/>
      <c r="P66" s="191"/>
      <c r="Q66" s="179">
        <f t="shared" si="0"/>
        <v>1</v>
      </c>
      <c r="R66" s="180">
        <f t="shared" si="1"/>
        <v>0</v>
      </c>
    </row>
    <row r="67" spans="1:18" ht="63" customHeight="1" x14ac:dyDescent="0.35">
      <c r="A67" s="377"/>
      <c r="B67" s="373"/>
      <c r="C67" s="373"/>
      <c r="D67" s="373"/>
      <c r="E67" s="383"/>
      <c r="F67" s="176" t="s">
        <v>397</v>
      </c>
      <c r="G67" s="190"/>
      <c r="H67" s="382"/>
      <c r="I67" s="191">
        <v>1</v>
      </c>
      <c r="J67" s="191">
        <v>0</v>
      </c>
      <c r="K67" s="191">
        <v>1</v>
      </c>
      <c r="L67" s="177" t="s">
        <v>221</v>
      </c>
      <c r="M67" s="178" t="s">
        <v>322</v>
      </c>
      <c r="N67" s="191">
        <v>1</v>
      </c>
      <c r="O67" s="191"/>
      <c r="P67" s="191"/>
      <c r="Q67" s="179">
        <f t="shared" si="0"/>
        <v>1</v>
      </c>
      <c r="R67" s="180">
        <f t="shared" si="1"/>
        <v>0</v>
      </c>
    </row>
    <row r="68" spans="1:18" ht="126" customHeight="1" x14ac:dyDescent="0.35">
      <c r="A68" s="377"/>
      <c r="B68" s="373"/>
      <c r="C68" s="373"/>
      <c r="D68" s="373"/>
      <c r="E68" s="383"/>
      <c r="F68" s="176" t="s">
        <v>398</v>
      </c>
      <c r="G68" s="190"/>
      <c r="H68" s="382"/>
      <c r="I68" s="191">
        <v>1</v>
      </c>
      <c r="J68" s="191">
        <v>0</v>
      </c>
      <c r="K68" s="191">
        <v>1</v>
      </c>
      <c r="L68" s="177" t="s">
        <v>221</v>
      </c>
      <c r="M68" s="178" t="s">
        <v>322</v>
      </c>
      <c r="N68" s="191">
        <v>1</v>
      </c>
      <c r="O68" s="191"/>
      <c r="P68" s="191"/>
      <c r="Q68" s="179">
        <f t="shared" si="0"/>
        <v>1</v>
      </c>
      <c r="R68" s="180">
        <f t="shared" si="1"/>
        <v>0</v>
      </c>
    </row>
    <row r="69" spans="1:18" ht="84" customHeight="1" x14ac:dyDescent="0.35">
      <c r="A69" s="377"/>
      <c r="B69" s="373"/>
      <c r="C69" s="373"/>
      <c r="D69" s="373"/>
      <c r="E69" s="383"/>
      <c r="F69" s="176" t="s">
        <v>399</v>
      </c>
      <c r="G69" s="190"/>
      <c r="H69" s="382"/>
      <c r="I69" s="191">
        <v>1</v>
      </c>
      <c r="J69" s="191">
        <v>0</v>
      </c>
      <c r="K69" s="191">
        <v>1</v>
      </c>
      <c r="L69" s="177" t="s">
        <v>221</v>
      </c>
      <c r="M69" s="178" t="s">
        <v>322</v>
      </c>
      <c r="N69" s="191">
        <v>1</v>
      </c>
      <c r="O69" s="191"/>
      <c r="P69" s="191"/>
      <c r="Q69" s="179">
        <f t="shared" si="0"/>
        <v>1</v>
      </c>
      <c r="R69" s="180">
        <f t="shared" si="1"/>
        <v>0</v>
      </c>
    </row>
    <row r="70" spans="1:18" ht="84" customHeight="1" x14ac:dyDescent="0.35">
      <c r="A70" s="377"/>
      <c r="B70" s="373"/>
      <c r="C70" s="373"/>
      <c r="D70" s="373"/>
      <c r="E70" s="383"/>
      <c r="F70" s="176" t="s">
        <v>400</v>
      </c>
      <c r="G70" s="190"/>
      <c r="H70" s="382"/>
      <c r="I70" s="191">
        <v>1</v>
      </c>
      <c r="J70" s="191">
        <v>0</v>
      </c>
      <c r="K70" s="191">
        <v>1</v>
      </c>
      <c r="L70" s="177" t="s">
        <v>221</v>
      </c>
      <c r="M70" s="178" t="s">
        <v>322</v>
      </c>
      <c r="N70" s="191">
        <v>1</v>
      </c>
      <c r="O70" s="191"/>
      <c r="P70" s="191"/>
      <c r="Q70" s="179">
        <f t="shared" si="0"/>
        <v>1</v>
      </c>
      <c r="R70" s="180">
        <f t="shared" si="1"/>
        <v>0</v>
      </c>
    </row>
    <row r="71" spans="1:18" ht="105" customHeight="1" x14ac:dyDescent="0.35">
      <c r="A71" s="377"/>
      <c r="B71" s="373"/>
      <c r="C71" s="373"/>
      <c r="D71" s="373"/>
      <c r="E71" s="383"/>
      <c r="F71" s="176" t="s">
        <v>401</v>
      </c>
      <c r="G71" s="190"/>
      <c r="H71" s="382"/>
      <c r="I71" s="191">
        <v>1</v>
      </c>
      <c r="J71" s="191">
        <v>0</v>
      </c>
      <c r="K71" s="191">
        <v>1</v>
      </c>
      <c r="L71" s="177" t="s">
        <v>221</v>
      </c>
      <c r="M71" s="178" t="s">
        <v>322</v>
      </c>
      <c r="N71" s="191">
        <v>1</v>
      </c>
      <c r="O71" s="191"/>
      <c r="P71" s="191"/>
      <c r="Q71" s="179">
        <f t="shared" si="0"/>
        <v>1</v>
      </c>
      <c r="R71" s="180">
        <f t="shared" si="1"/>
        <v>0</v>
      </c>
    </row>
    <row r="72" spans="1:18" ht="409.6" customHeight="1" thickBot="1" x14ac:dyDescent="0.4">
      <c r="A72" s="216">
        <v>8</v>
      </c>
      <c r="B72" s="206"/>
      <c r="C72" s="206"/>
      <c r="D72" s="206"/>
      <c r="E72" s="207" t="s">
        <v>402</v>
      </c>
      <c r="F72" s="208" t="s">
        <v>403</v>
      </c>
      <c r="G72" s="209">
        <v>15602874689</v>
      </c>
      <c r="H72" s="206"/>
      <c r="I72" s="210">
        <v>1</v>
      </c>
      <c r="J72" s="211">
        <v>1</v>
      </c>
      <c r="K72" s="211">
        <v>1</v>
      </c>
      <c r="L72" s="212" t="s">
        <v>404</v>
      </c>
      <c r="M72" s="211" t="s">
        <v>405</v>
      </c>
      <c r="N72" s="211">
        <v>1</v>
      </c>
      <c r="O72" s="211"/>
      <c r="P72" s="211"/>
      <c r="Q72" s="213">
        <f t="shared" si="0"/>
        <v>1</v>
      </c>
      <c r="R72" s="214">
        <f t="shared" si="1"/>
        <v>0</v>
      </c>
    </row>
  </sheetData>
  <mergeCells count="46">
    <mergeCell ref="C66:C71"/>
    <mergeCell ref="D66:D71"/>
    <mergeCell ref="H66:H71"/>
    <mergeCell ref="H25:H32"/>
    <mergeCell ref="C33:C37"/>
    <mergeCell ref="D33:D37"/>
    <mergeCell ref="E33:E37"/>
    <mergeCell ref="E66:E71"/>
    <mergeCell ref="C38:C58"/>
    <mergeCell ref="D38:D58"/>
    <mergeCell ref="E38:E40"/>
    <mergeCell ref="H38:H58"/>
    <mergeCell ref="D59:D65"/>
    <mergeCell ref="A38:A58"/>
    <mergeCell ref="A59:A65"/>
    <mergeCell ref="A66:A71"/>
    <mergeCell ref="B66:B71"/>
    <mergeCell ref="B59:B65"/>
    <mergeCell ref="B38:B58"/>
    <mergeCell ref="B19:B24"/>
    <mergeCell ref="C19:C24"/>
    <mergeCell ref="D19:D24"/>
    <mergeCell ref="A33:A37"/>
    <mergeCell ref="B33:B37"/>
    <mergeCell ref="H19:H24"/>
    <mergeCell ref="C25:C32"/>
    <mergeCell ref="D25:D32"/>
    <mergeCell ref="A6:M6"/>
    <mergeCell ref="N6:R6"/>
    <mergeCell ref="A8:A18"/>
    <mergeCell ref="B8:B18"/>
    <mergeCell ref="D8:D18"/>
    <mergeCell ref="E8:E18"/>
    <mergeCell ref="C8:C18"/>
    <mergeCell ref="G8:G18"/>
    <mergeCell ref="H8:H18"/>
    <mergeCell ref="A19:A24"/>
    <mergeCell ref="A25:A32"/>
    <mergeCell ref="B25:B32"/>
    <mergeCell ref="E25:E32"/>
    <mergeCell ref="A3:R5"/>
    <mergeCell ref="A1:C2"/>
    <mergeCell ref="D1:R1"/>
    <mergeCell ref="D2:E2"/>
    <mergeCell ref="F2:H2"/>
    <mergeCell ref="I2:R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0B13E-3E76-4B1B-98EC-F16C463BA249}">
  <dimension ref="A1:K18"/>
  <sheetViews>
    <sheetView tabSelected="1" workbookViewId="0">
      <selection activeCell="E15" sqref="E15"/>
    </sheetView>
  </sheetViews>
  <sheetFormatPr baseColWidth="10" defaultRowHeight="15" x14ac:dyDescent="0.25"/>
  <cols>
    <col min="1" max="1" width="44.5703125" style="95" customWidth="1"/>
    <col min="2" max="2" width="29.140625" style="74" customWidth="1"/>
    <col min="3" max="3" width="24.85546875" style="74" customWidth="1"/>
    <col min="4" max="4" width="23" style="74" customWidth="1"/>
    <col min="5" max="5" width="22.5703125" style="74" customWidth="1"/>
    <col min="6" max="6" width="11.42578125" style="74"/>
    <col min="7" max="7" width="32" style="74" customWidth="1"/>
    <col min="8" max="8" width="21.5703125" style="9" bestFit="1" customWidth="1"/>
    <col min="9" max="9" width="26.7109375" style="9" customWidth="1"/>
    <col min="10" max="16384" width="11.42578125" style="9"/>
  </cols>
  <sheetData>
    <row r="1" spans="1:11" ht="15.75" thickBot="1" x14ac:dyDescent="0.3"/>
    <row r="2" spans="1:11" ht="75.75" customHeight="1" x14ac:dyDescent="0.25">
      <c r="A2" s="96"/>
      <c r="B2" s="387" t="s">
        <v>24</v>
      </c>
      <c r="C2" s="388"/>
      <c r="D2" s="389"/>
      <c r="E2" s="390"/>
    </row>
    <row r="3" spans="1:11" ht="77.25" customHeight="1" x14ac:dyDescent="0.25">
      <c r="A3" s="70" t="s">
        <v>31</v>
      </c>
      <c r="B3" s="97" t="s">
        <v>304</v>
      </c>
      <c r="C3" s="98" t="s">
        <v>305</v>
      </c>
      <c r="D3" s="389"/>
      <c r="E3" s="390"/>
    </row>
    <row r="4" spans="1:11" x14ac:dyDescent="0.25">
      <c r="A4" s="99"/>
      <c r="B4" s="97"/>
      <c r="C4" s="98"/>
      <c r="D4" s="72"/>
      <c r="E4" s="71"/>
    </row>
    <row r="5" spans="1:11" ht="30" x14ac:dyDescent="0.25">
      <c r="A5" s="224" t="s">
        <v>282</v>
      </c>
      <c r="B5" s="225" t="s">
        <v>406</v>
      </c>
      <c r="C5" s="226" t="s">
        <v>407</v>
      </c>
      <c r="D5" s="72" t="s">
        <v>26</v>
      </c>
      <c r="E5" s="73" t="s">
        <v>27</v>
      </c>
      <c r="G5" s="75" t="s">
        <v>283</v>
      </c>
      <c r="H5" s="76">
        <v>3878262400</v>
      </c>
      <c r="I5" s="100"/>
      <c r="K5" s="101"/>
    </row>
    <row r="6" spans="1:11" ht="30" x14ac:dyDescent="0.25">
      <c r="A6" s="77" t="s">
        <v>284</v>
      </c>
      <c r="B6" s="78">
        <v>0.69</v>
      </c>
      <c r="C6" s="79">
        <v>0.04</v>
      </c>
      <c r="D6" s="80"/>
      <c r="E6" s="195">
        <v>0.04</v>
      </c>
      <c r="G6" s="81" t="s">
        <v>285</v>
      </c>
      <c r="H6" s="82">
        <v>0</v>
      </c>
    </row>
    <row r="7" spans="1:11" ht="15.75" x14ac:dyDescent="0.25">
      <c r="A7" s="77" t="s">
        <v>286</v>
      </c>
      <c r="B7" s="78">
        <v>1</v>
      </c>
      <c r="C7" s="223">
        <v>5.9999999999999995E-4</v>
      </c>
      <c r="D7" s="83"/>
      <c r="E7" s="196">
        <v>5.9999999999999995E-4</v>
      </c>
      <c r="G7" s="81" t="s">
        <v>287</v>
      </c>
      <c r="H7" s="82">
        <v>983850000</v>
      </c>
    </row>
    <row r="8" spans="1:11" ht="30" x14ac:dyDescent="0.25">
      <c r="A8" s="77" t="s">
        <v>288</v>
      </c>
      <c r="B8" s="84">
        <v>0.95</v>
      </c>
      <c r="C8" s="85">
        <v>0.06</v>
      </c>
      <c r="D8" s="83"/>
      <c r="E8" s="196">
        <v>0.06</v>
      </c>
      <c r="G8" s="81" t="s">
        <v>289</v>
      </c>
      <c r="H8" s="82">
        <v>792398000</v>
      </c>
    </row>
    <row r="9" spans="1:11" ht="30" x14ac:dyDescent="0.25">
      <c r="A9" s="77" t="s">
        <v>290</v>
      </c>
      <c r="B9" s="78">
        <v>0.89</v>
      </c>
      <c r="C9" s="79">
        <v>7.0000000000000007E-2</v>
      </c>
      <c r="D9" s="83"/>
      <c r="E9" s="196">
        <v>7.0000000000000007E-2</v>
      </c>
      <c r="G9" s="81" t="s">
        <v>291</v>
      </c>
      <c r="H9" s="82">
        <v>955600449</v>
      </c>
    </row>
    <row r="10" spans="1:11" ht="30" x14ac:dyDescent="0.25">
      <c r="A10" s="77" t="s">
        <v>292</v>
      </c>
      <c r="B10" s="78">
        <v>0.57999999999999996</v>
      </c>
      <c r="C10" s="79">
        <v>0.03</v>
      </c>
      <c r="D10" s="83"/>
      <c r="E10" s="196">
        <v>0.03</v>
      </c>
      <c r="G10" s="81" t="s">
        <v>293</v>
      </c>
      <c r="H10" s="82">
        <v>876348576</v>
      </c>
    </row>
    <row r="11" spans="1:11" ht="15.75" x14ac:dyDescent="0.25">
      <c r="A11" s="77" t="s">
        <v>294</v>
      </c>
      <c r="B11" s="78">
        <v>1</v>
      </c>
      <c r="C11" s="79">
        <v>0.1</v>
      </c>
      <c r="D11" s="83"/>
      <c r="E11" s="196">
        <v>0.1</v>
      </c>
      <c r="G11" s="81" t="s">
        <v>295</v>
      </c>
      <c r="H11" s="82">
        <v>2954465177</v>
      </c>
    </row>
    <row r="12" spans="1:11" ht="30" x14ac:dyDescent="0.25">
      <c r="A12" s="77" t="s">
        <v>296</v>
      </c>
      <c r="B12" s="84">
        <v>0.6</v>
      </c>
      <c r="C12" s="85">
        <v>7.0000000000000007E-2</v>
      </c>
      <c r="D12" s="83"/>
      <c r="E12" s="196">
        <v>7.0000000000000007E-2</v>
      </c>
      <c r="G12" s="86" t="s">
        <v>297</v>
      </c>
      <c r="H12" s="87">
        <f>SUM(H5:H11)</f>
        <v>10440924602</v>
      </c>
    </row>
    <row r="13" spans="1:11" ht="16.5" thickBot="1" x14ac:dyDescent="0.3">
      <c r="A13" s="88" t="s">
        <v>28</v>
      </c>
      <c r="B13" s="187">
        <f>SUM(B6:B12)/7</f>
        <v>0.81571428571428561</v>
      </c>
      <c r="C13" s="188">
        <f>SUM(C6:C12)</f>
        <v>0.37059999999999998</v>
      </c>
      <c r="D13" s="89"/>
      <c r="E13" s="90"/>
      <c r="G13" s="81" t="s">
        <v>298</v>
      </c>
      <c r="H13" s="82">
        <v>25160442575</v>
      </c>
    </row>
    <row r="14" spans="1:11" ht="15.75" x14ac:dyDescent="0.25">
      <c r="A14" s="91" t="s">
        <v>299</v>
      </c>
      <c r="B14" s="391">
        <f>SUM('LÍNEA 1'!J54+'LÍNEA 3'!J13+'LÍNEA 4'!J27+'LÍNEA 5'!J22+'LÍNEA 6'!J20+'LÍNEA 7'!J55)</f>
        <v>35601367177</v>
      </c>
      <c r="C14" s="391"/>
      <c r="G14" s="86" t="s">
        <v>300</v>
      </c>
      <c r="H14" s="92">
        <f>SUM(H12:H13)</f>
        <v>35601367177</v>
      </c>
    </row>
    <row r="15" spans="1:11" x14ac:dyDescent="0.25">
      <c r="A15" s="93" t="s">
        <v>301</v>
      </c>
      <c r="B15" s="391">
        <f>SUM(1317250611+402347003+554185710+426867838+206982219+14597396079)</f>
        <v>17505029460</v>
      </c>
      <c r="C15" s="392"/>
    </row>
    <row r="16" spans="1:11" x14ac:dyDescent="0.25">
      <c r="A16" s="93" t="s">
        <v>302</v>
      </c>
      <c r="B16" s="393">
        <f>B15/B14</f>
        <v>0.49169542767753577</v>
      </c>
      <c r="C16" s="394"/>
      <c r="H16" s="217">
        <v>35601367177</v>
      </c>
    </row>
    <row r="17" spans="1:5" ht="15.75" thickBot="1" x14ac:dyDescent="0.3">
      <c r="A17" s="94" t="s">
        <v>25</v>
      </c>
      <c r="B17" s="393"/>
      <c r="C17" s="394"/>
    </row>
    <row r="18" spans="1:5" ht="89.25" customHeight="1" thickBot="1" x14ac:dyDescent="0.3">
      <c r="A18" s="384" t="s">
        <v>303</v>
      </c>
      <c r="B18" s="385"/>
      <c r="C18" s="386"/>
      <c r="E18" s="74" t="s">
        <v>306</v>
      </c>
    </row>
  </sheetData>
  <mergeCells count="7">
    <mergeCell ref="A18:C18"/>
    <mergeCell ref="B2:C2"/>
    <mergeCell ref="D2:E3"/>
    <mergeCell ref="B14:C14"/>
    <mergeCell ref="B15:C15"/>
    <mergeCell ref="B16:C16"/>
    <mergeCell ref="B17:C1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LÍNEA 1</vt:lpstr>
      <vt:lpstr>LÍNEA 2</vt:lpstr>
      <vt:lpstr>LÍNEA 3</vt:lpstr>
      <vt:lpstr>LÍNEA 4</vt:lpstr>
      <vt:lpstr>LÍNEA 5</vt:lpstr>
      <vt:lpstr>LÍNEA 6</vt:lpstr>
      <vt:lpstr>LÍNEA 7</vt:lpstr>
      <vt:lpstr>Integración Planes</vt:lpstr>
      <vt:lpstr>Evaluacion Plan de Accion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Nalliby Giraldo</dc:creator>
  <cp:lastModifiedBy>Luz Mary Ramírez Montoya</cp:lastModifiedBy>
  <cp:lastPrinted>2017-02-13T14:35:13Z</cp:lastPrinted>
  <dcterms:created xsi:type="dcterms:W3CDTF">2014-01-29T14:54:05Z</dcterms:created>
  <dcterms:modified xsi:type="dcterms:W3CDTF">2022-08-10T18:42:54Z</dcterms:modified>
</cp:coreProperties>
</file>