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PLANEACIÓN 2022\GESTIÓN TRANSPARENTE\"/>
    </mc:Choice>
  </mc:AlternateContent>
  <xr:revisionPtr revIDLastSave="0" documentId="13_ncr:1_{34687B91-6443-41CF-BADC-CF26C9EF1DCC}" xr6:coauthVersionLast="36" xr6:coauthVersionMax="36" xr10:uidLastSave="{00000000-0000-0000-0000-000000000000}"/>
  <bookViews>
    <workbookView xWindow="0" yWindow="0" windowWidth="28800" windowHeight="10425" activeTab="8" xr2:uid="{00000000-000D-0000-FFFF-FFFF00000000}"/>
  </bookViews>
  <sheets>
    <sheet name="LINEA 1" sheetId="26" r:id="rId1"/>
    <sheet name="LINEA 2" sheetId="31" r:id="rId2"/>
    <sheet name="LINEA 3" sheetId="25" r:id="rId3"/>
    <sheet name="LINEA 4" sheetId="23" r:id="rId4"/>
    <sheet name="LINEA 5" sheetId="24" r:id="rId5"/>
    <sheet name="LINEA 6" sheetId="22" r:id="rId6"/>
    <sheet name="LINEA 7" sheetId="27" r:id="rId7"/>
    <sheet name="Integración Planes" sheetId="32" r:id="rId8"/>
    <sheet name="Evaluacion Plan de Accion " sheetId="33" r:id="rId9"/>
  </sheets>
  <definedNames>
    <definedName name="_xlnm._FilterDatabase" localSheetId="0" hidden="1">'LINEA 1'!$A$13:$Y$13</definedName>
    <definedName name="_xlnm._FilterDatabase" localSheetId="1" hidden="1">'LINEA 2'!$A$7:$U$12</definedName>
    <definedName name="_xlnm._FilterDatabase" localSheetId="2" hidden="1">'LINEA 3'!$A$7:$U$7</definedName>
    <definedName name="_xlnm._FilterDatabase" localSheetId="3" hidden="1">'LINEA 4'!$A$7:$U$28</definedName>
    <definedName name="_xlnm._FilterDatabase" localSheetId="4" hidden="1">'LINEA 5'!$A$7:$V$7</definedName>
    <definedName name="_xlnm._FilterDatabase" localSheetId="5" hidden="1">'LINEA 6'!$A$7:$U$24</definedName>
    <definedName name="_xlnm._FilterDatabase" localSheetId="6" hidden="1">'LINEA 7'!$A$7:$W$41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33" l="1"/>
  <c r="U74" i="26"/>
  <c r="I22" i="33"/>
  <c r="I23" i="33"/>
  <c r="I21" i="33"/>
  <c r="K20" i="27" l="1"/>
  <c r="D78" i="26"/>
  <c r="K63" i="26"/>
  <c r="U39" i="27" l="1"/>
  <c r="T39" i="27"/>
  <c r="U38" i="27"/>
  <c r="T38" i="27"/>
  <c r="U37" i="27"/>
  <c r="T37" i="27"/>
  <c r="U36" i="27"/>
  <c r="T36" i="27"/>
  <c r="U35" i="27"/>
  <c r="T35" i="27"/>
  <c r="U34" i="27"/>
  <c r="T34" i="27"/>
  <c r="U32" i="27"/>
  <c r="U31" i="27"/>
  <c r="T31" i="27"/>
  <c r="T30" i="27"/>
  <c r="T28" i="27"/>
  <c r="S28" i="27"/>
  <c r="T27" i="27"/>
  <c r="S27" i="27"/>
  <c r="U27" i="27" s="1"/>
  <c r="U26" i="27"/>
  <c r="T26" i="27"/>
  <c r="D13" i="33" l="1"/>
  <c r="C13" i="33"/>
  <c r="B13" i="33"/>
  <c r="U24" i="24"/>
  <c r="T65" i="26" l="1"/>
  <c r="T64" i="26"/>
  <c r="T63" i="26"/>
  <c r="T61" i="26"/>
  <c r="T59" i="26"/>
  <c r="U63" i="26"/>
  <c r="U65" i="26"/>
  <c r="U64" i="26"/>
  <c r="D12" i="31" l="1"/>
  <c r="T68" i="26" l="1"/>
  <c r="F25" i="24"/>
  <c r="F28" i="23"/>
  <c r="F22" i="25"/>
  <c r="F44" i="27"/>
  <c r="J23" i="22"/>
  <c r="F26" i="24"/>
  <c r="D11" i="31" l="1"/>
  <c r="U8" i="24"/>
  <c r="T8" i="24"/>
  <c r="T15" i="26" l="1"/>
  <c r="U18" i="26" l="1"/>
  <c r="C16" i="33" l="1"/>
  <c r="R9" i="32" l="1"/>
  <c r="R10" i="32"/>
  <c r="R11" i="32"/>
  <c r="R12" i="32"/>
  <c r="R13" i="32"/>
  <c r="R14" i="32"/>
  <c r="R15" i="32"/>
  <c r="R16" i="32"/>
  <c r="R17" i="32"/>
  <c r="R18" i="32"/>
  <c r="R19" i="32"/>
  <c r="R20" i="32"/>
  <c r="R21" i="32"/>
  <c r="R22" i="32"/>
  <c r="R23" i="32"/>
  <c r="R24" i="32"/>
  <c r="R25" i="32"/>
  <c r="R26" i="32"/>
  <c r="R27" i="32"/>
  <c r="R28" i="32"/>
  <c r="R29" i="32"/>
  <c r="R30" i="32"/>
  <c r="R31" i="32"/>
  <c r="R32" i="32"/>
  <c r="R33" i="32"/>
  <c r="R34" i="32"/>
  <c r="R35" i="32"/>
  <c r="R36" i="32"/>
  <c r="R37" i="32"/>
  <c r="R38" i="32"/>
  <c r="R39" i="32"/>
  <c r="R40" i="32"/>
  <c r="R41" i="32"/>
  <c r="R42" i="32"/>
  <c r="R43" i="32"/>
  <c r="R44" i="32"/>
  <c r="R45" i="32"/>
  <c r="R46" i="32"/>
  <c r="R47" i="32"/>
  <c r="R48" i="32"/>
  <c r="R49" i="32"/>
  <c r="R50" i="32"/>
  <c r="R51" i="32"/>
  <c r="R52" i="32"/>
  <c r="R53" i="32"/>
  <c r="R54" i="32"/>
  <c r="R56" i="32"/>
  <c r="R57" i="32"/>
  <c r="R58" i="32"/>
  <c r="R59" i="32"/>
  <c r="R60" i="32"/>
  <c r="R61" i="32"/>
  <c r="R62" i="32"/>
  <c r="R63" i="32"/>
  <c r="R64" i="32"/>
  <c r="R65" i="32"/>
  <c r="R66" i="32"/>
  <c r="R67" i="32"/>
  <c r="R68" i="32"/>
  <c r="R69" i="32"/>
  <c r="R70" i="32"/>
  <c r="R8" i="32"/>
  <c r="Q9" i="32"/>
  <c r="Q10" i="32"/>
  <c r="Q11" i="32"/>
  <c r="Q12" i="32"/>
  <c r="Q13" i="32"/>
  <c r="Q14" i="32"/>
  <c r="Q15" i="32"/>
  <c r="Q16" i="32"/>
  <c r="Q17" i="32"/>
  <c r="Q18" i="32"/>
  <c r="Q19" i="32"/>
  <c r="Q20" i="32"/>
  <c r="Q21" i="32"/>
  <c r="Q22" i="32"/>
  <c r="Q23" i="32"/>
  <c r="Q24" i="32"/>
  <c r="Q25" i="32"/>
  <c r="Q26" i="32"/>
  <c r="Q27" i="32"/>
  <c r="Q28" i="32"/>
  <c r="Q29" i="32"/>
  <c r="Q30" i="32"/>
  <c r="Q31" i="32"/>
  <c r="Q32" i="32"/>
  <c r="Q33" i="32"/>
  <c r="Q34" i="32"/>
  <c r="Q35" i="32"/>
  <c r="Q36" i="32"/>
  <c r="Q37" i="32"/>
  <c r="Q38" i="32"/>
  <c r="Q39" i="32"/>
  <c r="Q40" i="32"/>
  <c r="Q41" i="32"/>
  <c r="Q42" i="32"/>
  <c r="Q43" i="32"/>
  <c r="Q44" i="32"/>
  <c r="Q45" i="32"/>
  <c r="Q46" i="32"/>
  <c r="Q47" i="32"/>
  <c r="Q48" i="32"/>
  <c r="Q49" i="32"/>
  <c r="Q50" i="32"/>
  <c r="Q51" i="32"/>
  <c r="Q52" i="32"/>
  <c r="Q53" i="32"/>
  <c r="Q54" i="32"/>
  <c r="Q56" i="32"/>
  <c r="Q57" i="32"/>
  <c r="Q58" i="32"/>
  <c r="Q59" i="32"/>
  <c r="Q60" i="32"/>
  <c r="Q61" i="32"/>
  <c r="Q62" i="32"/>
  <c r="Q63" i="32"/>
  <c r="Q64" i="32"/>
  <c r="Q65" i="32"/>
  <c r="Q66" i="32"/>
  <c r="Q67" i="32"/>
  <c r="Q68" i="32"/>
  <c r="Q69" i="32"/>
  <c r="Q70" i="32"/>
  <c r="Q8" i="32"/>
  <c r="U9" i="22"/>
  <c r="U10" i="22"/>
  <c r="U11" i="22"/>
  <c r="U12" i="22"/>
  <c r="U13" i="22"/>
  <c r="U14" i="22"/>
  <c r="U15" i="22"/>
  <c r="U16" i="22"/>
  <c r="U17" i="22"/>
  <c r="U18" i="22"/>
  <c r="U19" i="22"/>
  <c r="U8" i="22"/>
  <c r="U8" i="31"/>
  <c r="U20" i="22" l="1"/>
  <c r="U21" i="22" s="1"/>
  <c r="U10" i="31"/>
  <c r="U9" i="31"/>
  <c r="U25" i="27"/>
  <c r="U24" i="27"/>
  <c r="U23" i="27"/>
  <c r="U17" i="27"/>
  <c r="U16" i="27"/>
  <c r="U15" i="27"/>
  <c r="U13" i="27"/>
  <c r="U14" i="27"/>
  <c r="U12" i="27"/>
  <c r="U11" i="27"/>
  <c r="U10" i="27"/>
  <c r="U39" i="26"/>
  <c r="T39" i="26"/>
  <c r="U13" i="23"/>
  <c r="U12" i="23"/>
  <c r="U11" i="23"/>
  <c r="U10" i="23"/>
  <c r="T11" i="23"/>
  <c r="U8" i="23"/>
  <c r="U23" i="23" s="1"/>
  <c r="U24" i="23" s="1"/>
  <c r="U20" i="27" l="1"/>
  <c r="U21" i="27"/>
  <c r="U22" i="27"/>
  <c r="U19" i="27"/>
  <c r="U9" i="24"/>
  <c r="U23" i="24" s="1"/>
  <c r="U15" i="24"/>
  <c r="U12" i="24"/>
  <c r="U13" i="24"/>
  <c r="U14" i="24"/>
  <c r="U11" i="24"/>
  <c r="U19" i="24"/>
  <c r="U20" i="24"/>
  <c r="U21" i="24"/>
  <c r="U22" i="24"/>
  <c r="U18" i="24"/>
  <c r="T51" i="26"/>
  <c r="U9" i="27"/>
  <c r="U8" i="27"/>
  <c r="U9" i="25"/>
  <c r="U10" i="25"/>
  <c r="U11" i="25"/>
  <c r="U12" i="25"/>
  <c r="U13" i="25"/>
  <c r="U14" i="25"/>
  <c r="U15" i="25"/>
  <c r="U16" i="25"/>
  <c r="U17" i="25"/>
  <c r="U8" i="25"/>
  <c r="U18" i="25" s="1"/>
  <c r="U19" i="25" s="1"/>
  <c r="U37" i="26"/>
  <c r="U38" i="26"/>
  <c r="U40" i="26"/>
  <c r="U41" i="26"/>
  <c r="U42" i="26"/>
  <c r="U43" i="26"/>
  <c r="U44" i="26"/>
  <c r="U45" i="26"/>
  <c r="U46" i="26"/>
  <c r="U47" i="26"/>
  <c r="U48" i="26"/>
  <c r="U49" i="26"/>
  <c r="U50" i="26"/>
  <c r="U51" i="26"/>
  <c r="U52" i="26"/>
  <c r="U53" i="26"/>
  <c r="U54" i="26"/>
  <c r="U55" i="26"/>
  <c r="U56" i="26"/>
  <c r="U57" i="26"/>
  <c r="U58" i="26"/>
  <c r="U59" i="26"/>
  <c r="U60" i="26"/>
  <c r="U61" i="26"/>
  <c r="U62" i="26"/>
  <c r="U66" i="26"/>
  <c r="U67" i="26"/>
  <c r="U68" i="26"/>
  <c r="U32" i="26"/>
  <c r="U33" i="26"/>
  <c r="U34" i="26"/>
  <c r="U35" i="26"/>
  <c r="U36" i="26"/>
  <c r="U29" i="26"/>
  <c r="U30" i="26"/>
  <c r="U31" i="26"/>
  <c r="U28" i="26"/>
  <c r="U26" i="26"/>
  <c r="U25" i="26"/>
  <c r="U24" i="26"/>
  <c r="U23" i="26"/>
  <c r="U22" i="26"/>
  <c r="U20" i="26"/>
  <c r="U19" i="26"/>
  <c r="U17" i="26"/>
  <c r="U16" i="26"/>
  <c r="U15" i="26"/>
  <c r="U14" i="26"/>
  <c r="U40" i="27" l="1"/>
  <c r="U41" i="27" s="1"/>
  <c r="U72" i="26"/>
  <c r="T19" i="27"/>
  <c r="T22" i="26" l="1"/>
  <c r="T20" i="26"/>
  <c r="T19" i="26"/>
  <c r="T16" i="26"/>
  <c r="T17" i="26"/>
  <c r="T18" i="26"/>
  <c r="T14" i="26"/>
  <c r="T67" i="26"/>
  <c r="T66" i="26"/>
  <c r="T53" i="26"/>
  <c r="T54" i="26"/>
  <c r="T55" i="26"/>
  <c r="T56" i="26"/>
  <c r="T57" i="26"/>
  <c r="T47" i="26"/>
  <c r="T48" i="26"/>
  <c r="T49" i="26"/>
  <c r="T50" i="26"/>
  <c r="T44" i="26"/>
  <c r="T45" i="26"/>
  <c r="T46" i="26"/>
  <c r="T43" i="26"/>
  <c r="T41" i="26"/>
  <c r="T40" i="26"/>
  <c r="T38" i="26"/>
  <c r="T37" i="26"/>
  <c r="T36" i="26"/>
  <c r="T35" i="26"/>
  <c r="T34" i="26"/>
  <c r="T33" i="26"/>
  <c r="T31" i="26"/>
  <c r="T30" i="26"/>
  <c r="T29" i="26"/>
  <c r="T28" i="26"/>
  <c r="T26" i="26"/>
  <c r="T25" i="26"/>
  <c r="T24" i="26"/>
  <c r="T23" i="26"/>
  <c r="T8" i="31"/>
  <c r="T17" i="25"/>
  <c r="T11" i="25"/>
  <c r="T12" i="25"/>
  <c r="T13" i="25"/>
  <c r="T14" i="25"/>
  <c r="T15" i="25"/>
  <c r="T16" i="25"/>
  <c r="T9" i="25"/>
  <c r="T10" i="25"/>
  <c r="T8" i="25"/>
  <c r="T21" i="23"/>
  <c r="T22" i="23"/>
  <c r="T15" i="23"/>
  <c r="T16" i="23"/>
  <c r="T18" i="23"/>
  <c r="T13" i="23"/>
  <c r="T12" i="23"/>
  <c r="T10" i="23"/>
  <c r="T8" i="23"/>
  <c r="T21" i="24"/>
  <c r="T20" i="24"/>
  <c r="T19" i="24"/>
  <c r="T18" i="24"/>
  <c r="T14" i="24"/>
  <c r="T13" i="24"/>
  <c r="T12" i="24"/>
  <c r="T11" i="24"/>
  <c r="T9" i="24"/>
  <c r="T25" i="27"/>
  <c r="T24" i="27"/>
  <c r="T23" i="27"/>
  <c r="T22" i="27"/>
  <c r="T21" i="27"/>
  <c r="T20" i="27"/>
  <c r="T17" i="27"/>
  <c r="T16" i="27"/>
  <c r="T11" i="27"/>
  <c r="T12" i="27"/>
  <c r="T13" i="27"/>
  <c r="T14" i="27"/>
  <c r="T15" i="27"/>
  <c r="T10" i="27"/>
  <c r="T9" i="27"/>
  <c r="T8" i="27"/>
  <c r="T10" i="22"/>
  <c r="T11" i="22"/>
  <c r="T12" i="22"/>
  <c r="T13" i="22"/>
  <c r="T14" i="22"/>
  <c r="T15" i="22"/>
  <c r="T16" i="22"/>
  <c r="T17" i="22"/>
  <c r="T18" i="22"/>
  <c r="T19" i="22"/>
  <c r="T9" i="22"/>
  <c r="T20" i="22" l="1"/>
  <c r="T21" i="22" s="1"/>
  <c r="T23" i="24"/>
  <c r="J19"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Proyectos</author>
  </authors>
  <commentList>
    <comment ref="K69" authorId="0" shapeId="0" xr:uid="{D56B676B-CC18-4847-B21D-6F07EE3AF97C}">
      <text>
        <r>
          <rPr>
            <b/>
            <sz val="9"/>
            <color indexed="81"/>
            <rFont val="Tahoma"/>
            <family val="2"/>
          </rPr>
          <t>Proyectos:</t>
        </r>
        <r>
          <rPr>
            <sz val="9"/>
            <color indexed="81"/>
            <rFont val="Tahoma"/>
            <family val="2"/>
          </rPr>
          <t xml:space="preserve">
4738463086</t>
        </r>
      </text>
    </comment>
  </commentList>
</comments>
</file>

<file path=xl/sharedStrings.xml><?xml version="1.0" encoding="utf-8"?>
<sst xmlns="http://schemas.openxmlformats.org/spreadsheetml/2006/main" count="1076" uniqueCount="438">
  <si>
    <t>Nº</t>
  </si>
  <si>
    <t>CODIGO PROYECTO PLANNEA</t>
  </si>
  <si>
    <t>CODIGO PROYECTO  MUNICIPIO</t>
  </si>
  <si>
    <t>PROGRAMA</t>
  </si>
  <si>
    <t>ACTIVIDADES</t>
  </si>
  <si>
    <t>INDICADOR DE PRODUCTO ASOCIADO AL PLAN</t>
  </si>
  <si>
    <t>DEPENDENCIA RESPONSABLE DE LA ACTIVIDAD</t>
  </si>
  <si>
    <t xml:space="preserve">META PLANIFICADA A JUNIO </t>
  </si>
  <si>
    <t>VALOR TOTAL DEL PROYECTO DE INVERSIÓN</t>
  </si>
  <si>
    <t>META PLANIFICADA EN EL AÑO</t>
  </si>
  <si>
    <t>META PLANIFICADA A DICIEMBRE</t>
  </si>
  <si>
    <t xml:space="preserve">CARGO PERSONA RESPONSABLE </t>
  </si>
  <si>
    <t>CANTIDAD EJECUTADA (LOGRO)  DICIEMBRE</t>
  </si>
  <si>
    <t>CANTIDAD EJECUTADA (LOGRO)  JUNIO</t>
  </si>
  <si>
    <t>CANTIDAD EJECUTADA (LOGRO)      AÑO</t>
  </si>
  <si>
    <t>EFICACIA A JUNIO</t>
  </si>
  <si>
    <t>EFICACIA ACUMULADA</t>
  </si>
  <si>
    <t xml:space="preserve">FORMULACIÓN                                                                                                                                                                                                                                                                                                                                               </t>
  </si>
  <si>
    <t>SEGUIMIENTO</t>
  </si>
  <si>
    <t xml:space="preserve">Coordinador </t>
  </si>
  <si>
    <t>Centro de Graduados</t>
  </si>
  <si>
    <t>Coordinador</t>
  </si>
  <si>
    <t xml:space="preserve">Realización de la ceremonia de imposición de placas </t>
  </si>
  <si>
    <t>Virtualidad</t>
  </si>
  <si>
    <t>Permanencia</t>
  </si>
  <si>
    <t>Apoyos Educativos</t>
  </si>
  <si>
    <t xml:space="preserve">Jefe de biblioteca </t>
  </si>
  <si>
    <t>Vicerrectoría Académica</t>
  </si>
  <si>
    <t>Facultad de Arquitectura e Ingeniería</t>
  </si>
  <si>
    <t>Decano</t>
  </si>
  <si>
    <t>Facultad de Ciencias de la Salud</t>
  </si>
  <si>
    <t xml:space="preserve">Coordinadora de Laboratorio </t>
  </si>
  <si>
    <t>Facultad de Administración</t>
  </si>
  <si>
    <t>Extensión Académica</t>
  </si>
  <si>
    <t>Extensión(Centro de Lenguas)</t>
  </si>
  <si>
    <t>LACMA</t>
  </si>
  <si>
    <t>Coordinadora</t>
  </si>
  <si>
    <t>Internacionalización</t>
  </si>
  <si>
    <t>Director</t>
  </si>
  <si>
    <t>Bienestar Institucional</t>
  </si>
  <si>
    <t>Gestión de Comunicaciones</t>
  </si>
  <si>
    <t>Gestión de Tecnología e Informática</t>
  </si>
  <si>
    <t>Facultad de Ciencias Sociales</t>
  </si>
  <si>
    <t>PLAN DE ACCIÓN INSTITUCIONAL
 PI-FR-020</t>
  </si>
  <si>
    <t>Planeación Institucional</t>
  </si>
  <si>
    <t>Jefe Planeación Institucional</t>
  </si>
  <si>
    <t>Adquisición de insumos reactivos</t>
  </si>
  <si>
    <t>Infraestructura</t>
  </si>
  <si>
    <t xml:space="preserve">AÑO: 2020                                                                                                                                                                                                                                                                </t>
  </si>
  <si>
    <t xml:space="preserve">Adquirir membresias organizaciones nacionales e internacionales </t>
  </si>
  <si>
    <t>Realizar salidas académicas nacionales y regionales</t>
  </si>
  <si>
    <t>Apoyar las asesorias academicas</t>
  </si>
  <si>
    <t>Desarrollar asesorias en psicologia educativa para el subproceso de quedate en el colmayor</t>
  </si>
  <si>
    <t>Apoyar las estrategias psico-educativa de quedate en colmayor</t>
  </si>
  <si>
    <t>VALOR DEPENDENCIA</t>
  </si>
  <si>
    <t>Realizar mantenimiento de equipos y colecciones</t>
  </si>
  <si>
    <t>Adquirir equipos de laboratorio</t>
  </si>
  <si>
    <t>Adquirir Material publicitario para graduandos</t>
  </si>
  <si>
    <t>Administrar y gestionar el servicio de intermediación laboral (bolsa de empleo)</t>
  </si>
  <si>
    <t>Realizar salidas pedagogicas locales</t>
  </si>
  <si>
    <t>Realizar salidas pedagogicas nacionales</t>
  </si>
  <si>
    <t>Apoyar logistica y pedagogicamente las estrategias de los integrativos TGC y PDS</t>
  </si>
  <si>
    <t>Realizar estudios para el fortalecimiento de los programas</t>
  </si>
  <si>
    <t>Apoyar la gestión nacional de los programas</t>
  </si>
  <si>
    <t>Participar en la coedición de un libro o publicación de un artículo internacional.</t>
  </si>
  <si>
    <t>NOMBRE DEL PROYECTO</t>
  </si>
  <si>
    <t xml:space="preserve">Apoyar los diferentes procesos de formación de los distintos programas de la Institución en el desarrollo de nuevas competencias que tienen que ver con el uso de las tecnologías de la información y la comunicación </t>
  </si>
  <si>
    <t>Realizar traducciones y publicaciones</t>
  </si>
  <si>
    <t>FECHA:  31-01-2020</t>
  </si>
  <si>
    <t>VERSIÓN: 007</t>
  </si>
  <si>
    <t>Adquirir Materiales y suministros: reactivos, vidrieria, tintas, tonner, consumibles, insumos y herramienta menor de laboratorios</t>
  </si>
  <si>
    <t>Realizar Mantenimientos y calibraciones</t>
  </si>
  <si>
    <t>Apoyar a los programas de la facultad de arquitectura, en sus prácticas de docencia e investigación</t>
  </si>
  <si>
    <t>PÁGINA: 1 DE 8</t>
  </si>
  <si>
    <t>Linea 1: Transformación Académica con Calidad y Pertinencia</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</si>
  <si>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</si>
  <si>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2: Prácticas académicas, orientación laboral y empleo </t>
  </si>
  <si>
    <t>Fortalecer la relación con la sociedad y con las diferentes organizaciones públicas y privadas, contribuyendo con la solución de problemas y necesidades que demanda el contexto</t>
  </si>
  <si>
    <t>Linea 5: Entorno y participación en el contexto regional y nacional</t>
  </si>
  <si>
    <t xml:space="preserve">Programa 4: Ingreso, Permanencia y Graduación de los estudiantes </t>
  </si>
  <si>
    <t xml:space="preserve">Programa 8: 
Centro de Recursos para el Aprendizaje y la Investigación
</t>
  </si>
  <si>
    <t xml:space="preserve">*Grupos con apoyo a la presencialidad      </t>
  </si>
  <si>
    <t>Programa 3:Uso intensivo de las TIC en el desarrollo de los procesos de enseñanza aprendizaje</t>
  </si>
  <si>
    <t xml:space="preserve">Programa 1:
Transformación curricular
</t>
  </si>
  <si>
    <t>Programa 2: Oferta Académica Pertinente</t>
  </si>
  <si>
    <t>Programa Social LAB</t>
  </si>
  <si>
    <t>Linea 2: Formación Integral de los Docentes</t>
  </si>
  <si>
    <t>Fortalecer la formación integral de los docentes, a la luz de los lineamientos del Proyecto Educativo Institucional -PEI-.</t>
  </si>
  <si>
    <t>Nuevas plazas docentes creadas</t>
  </si>
  <si>
    <t>Programa 2: Planta Docente</t>
  </si>
  <si>
    <t xml:space="preserve">Programa 2: Cooperación interinstitucional nacional e internacional </t>
  </si>
  <si>
    <t xml:space="preserve">Programa 1: Proyectos, Convenios y Contratos </t>
  </si>
  <si>
    <t>Programa 4: Idiomas Colmayor</t>
  </si>
  <si>
    <t>*Estrategias implementadas para la formación en lengua extranjera                              *Cursos de lengua extranjera ofertados por el Centro de Lenguas                               *Estudiantes de la institución inscritos en los cursos ofertados por el Centro de Lenguas</t>
  </si>
  <si>
    <t>Linea 6: Colmayor, un espacio para tu Bienestar</t>
  </si>
  <si>
    <t>Fortalecer los programas y servicios que inciden en el bienestar de la comunidad institucional privilegiando su desarrollo como seres integrales.</t>
  </si>
  <si>
    <t>Programa 4: Seguridad Alimentaria</t>
  </si>
  <si>
    <t xml:space="preserve">Programa 1: Tu Bienestar es nuestra meta </t>
  </si>
  <si>
    <t xml:space="preserve">*Servicios de Salud y Desarrollo Humano, para la formación integral de la comunidad institucional y la permanencia de los estudiantes, fortalecidos.                                                                *Servicios de Promoción Artística y Cultural, para la formación integral de la comunidad institucional y la permanencia de los estudiantes, fortalecidos                                                           *Servicios de Promoción Deportiva y Recreativa, para la formación integral de la comunidad institucional y la permanencia de los estudiantes, fortalecidos                                       *Servicios de Promoción Socioeconómica, para la formación integral de la comunidad institucional y la permanencia de los estudiantes, fortalecidos                                          *Experiencias deportivas y culturales dentro de la institución fortalecidas                                                           *Beneficiarios de nuevas experiencias deportivas y culturales                                             *Cobertura de la comunidad institucional en los servicios de Bienestar, aumentada                                             </t>
  </si>
  <si>
    <t>Directora</t>
  </si>
  <si>
    <t>Adquirir Licenciamientos de software</t>
  </si>
  <si>
    <t>Apoyar grupos de investigación</t>
  </si>
  <si>
    <t>Linea 7: Desarrollo y Gestión Integral, un Compromiso Institucional</t>
  </si>
  <si>
    <t>Fortalecer los programas de la facultad de ciencias sociales</t>
  </si>
  <si>
    <t>Linea 3: Investigación, Innovación y Emprendimiento</t>
  </si>
  <si>
    <t>Programa3: Formación en Investigación</t>
  </si>
  <si>
    <t xml:space="preserve">
*Ponencias de investigación de semilleristas presentadas en eventos regionales, nacionales e internacionales                 *Proyectos de investigación, desarrollo tecnológico e innovación aprobados por convocatoria interna        *Jóvenes investigadores que participan en proyectos de investigación
</t>
  </si>
  <si>
    <t>Fortalecer la gestión administrativa, financiera y los procesos para el desarrollo institucional.</t>
  </si>
  <si>
    <t xml:space="preserve">Nuevas fuentes alternas de financiación gestionadas y con recursos
</t>
  </si>
  <si>
    <t xml:space="preserve">*PETIC actualizado e implementado       *Lineamientos de Integración de los sistemas de información actualizados
</t>
  </si>
  <si>
    <t>LINEA</t>
  </si>
  <si>
    <t>OBJETIVO DE LA LINEA</t>
  </si>
  <si>
    <t xml:space="preserve">LINEA </t>
  </si>
  <si>
    <t>OBJETIVO DEL LINEA</t>
  </si>
  <si>
    <t>Eficacia periodica</t>
  </si>
  <si>
    <t>Eficacia ponderada</t>
  </si>
  <si>
    <t>Incrementar la participación de los docentes en redes académicas</t>
  </si>
  <si>
    <t xml:space="preserve">Realizar publicaciones académicas y libro </t>
  </si>
  <si>
    <t>Apoyar el Encuentro Nacional e Internacional de prácticas profesionales</t>
  </si>
  <si>
    <t>Adquirir insumos para el proceso de adminsiones, registro y  control.</t>
  </si>
  <si>
    <t xml:space="preserve"> Fortalecer el proceso de virtualidad por medio de la prestación de servicios de profesionales, tecnologos y tecnicos.</t>
  </si>
  <si>
    <t>FORTALECIMIENTO DE LA CALIDAD Y LA PERTINENCIA DE LA EDUCACIÓN POSTSECUNDARIA  COLEGIO MAYOR</t>
  </si>
  <si>
    <t xml:space="preserve">Línea Estratégica 1. Transformación Académica con Calidad y Pertinencia
</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</si>
  <si>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</si>
  <si>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2: 
Oferta académica pertinente
</t>
  </si>
  <si>
    <t xml:space="preserve">Indicador de producto 8:
No Estudiantes matriculados en los programas de la oferta académica.
</t>
  </si>
  <si>
    <t>Admisiones, Registro y control</t>
  </si>
  <si>
    <t>FORTALECIMIENTO DE LA CALIDAD Y LA PERTINENCIA DE LA EDUCACIÓN POSTSECUNDARIA COLEGIO MAYOR</t>
  </si>
  <si>
    <t>*Fuentes de información científicas y académicas funcionando.                                               *Participación en redes de acceso abierto.                                            *Sistemas integrales de autoservicio basados en tecnología de control automático RFID y telecomunicaciones, operando.                                                *Estaciones de trabajo para el estudio individual, colaborativo e incluyente, adquiridas.</t>
  </si>
  <si>
    <t>*Programas tecnológicos con procesos de actualización curricular implementados.  *Programas universitarios con procesos de actualización curricular implementados.  *Programas de posgrado con procesos de actualización curricular implementados. *Sistema de evaluación de los aprendizajes, implementado.</t>
  </si>
  <si>
    <t>Fortalecer la cooperación, las relaciones interculturales y el diálogo de saberes con organizaciones nacionales e internacionales, en los ámbitos académicos, investigativos, científicos y culturales, para la construcción de conocimiento que aporte a la solución de problemáticas globales.</t>
  </si>
  <si>
    <t>MEJORAMIENTO DE LA OFERTA, ACCESO Y PERMANENCIA EN EDUCACIÓN POSTSECUNDARIA COLEGIO MAYOR</t>
  </si>
  <si>
    <t>Fortalecer la relación con la sociedad y con las diferentes organizaciones públicas y privadas, contribuyendo con la solución de problemas y necesidades que demanda el contexto.</t>
  </si>
  <si>
    <t xml:space="preserve">  *Productos académicos desarrollados a partir de los proyectos de Extensión y Proyección Social</t>
  </si>
  <si>
    <t>Fortalecer las estrategias de investigación propiamente dicha, la investigación formativa y la formación para la investigación, el espíritu crítico y la creación artística y cultural, así como el fomento de la transferencia tecnológica y el emprendimiento, orientados a la innovación y la proyección social.</t>
  </si>
  <si>
    <t>FORTALECIMIENTO DE LA INVESTIGACIÓN, INNOVACIÓN Y EMPRENDIMIENTO COLEGIO MAYOR.</t>
  </si>
  <si>
    <t xml:space="preserve">FORTALECIMIENTO DE LA INFRAESTRUCTURA TECNOLOGICA DEL COLEGIO MAYOR </t>
  </si>
  <si>
    <t>Programa 2: Gestión de nuevos espacios y sostenibilidad de la infraestructura fisica institucional.</t>
  </si>
  <si>
    <t xml:space="preserve">FORTALECEMINETO DE LA INFRAESTRUCTURA FISICA COLEGIO MAYOR </t>
  </si>
  <si>
    <t>Plan anual de optimización y mantenimiento de infraestructura física, aprobado y en operación.</t>
  </si>
  <si>
    <t> MEJORAMIENTO DE LA ARTICULACIÓN DE LA EDUCACIÓN SUPERIOR CON LA MEDIA TÉCNICA Y ETDH COLEGIO MAYOR</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</si>
  <si>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</si>
  <si>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</si>
  <si>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</si>
  <si>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</si>
  <si>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Fortalecer los programas de la Facultad de  Arquitectura e Ingenieria </t>
  </si>
  <si>
    <t>Adquirir Insumos para cursos practicos Facultad de Administración.</t>
  </si>
  <si>
    <t>Realizar el mantenimiento de la lencería para eventos</t>
  </si>
  <si>
    <t>Adquirir Membresia Organizacional</t>
  </si>
  <si>
    <t>Programas acreditados, reacreditados en alta calidad</t>
  </si>
  <si>
    <t>Realizar eventos académicos y administrativos de la Facultad de Ciencias de Salud.</t>
  </si>
  <si>
    <t>Vicerrector Académico</t>
  </si>
  <si>
    <t xml:space="preserve">Fortalecer la oferta Academica por medio de programas académicos con procesos de actualización implemetados. </t>
  </si>
  <si>
    <t>Promoción de la oferta Academica</t>
  </si>
  <si>
    <t>Adquirir fuentes de información (Bases de datos académicas y administrativas)</t>
  </si>
  <si>
    <t>*Proceso de Ingreso, Permanencia y Graduación, operando                                    *Instituciones de educación media articuladas a los servicios del proceso de Ingreso, Permanencia y Graduación                                            *Estudiantes que aprueban el semestre, superando sus dificultades académicas                        *Desempeño en el rendimiento académico de la asignatura matriculada de Ciencias Básicas para estudiantes de primer curso               *Mejora en el rendimiento académico de los estudiantes que asisten a los servicios ofertados de Ciencias Básicas, en estudiantes repitentes                                     *Tasa de deserción anual, disminuida * Tableros (DAshboard) Estadsisticos para el análisis multifactorial de la deserción, implementados. *Herramientoas metacognitivas diseñadas, desarrolladas e implementadas.</t>
  </si>
  <si>
    <t>Apoyar con la prestación de servicios de docencia para los programas academicos.</t>
  </si>
  <si>
    <t xml:space="preserve">Centro de Investigación </t>
  </si>
  <si>
    <t>Realizar afiliaciones a redes academicas e investigación y pagos de membresia.</t>
  </si>
  <si>
    <t>Evaluar proyectos de Investigación y productos de evaluación.</t>
  </si>
  <si>
    <t xml:space="preserve">Realizar mantenimientos y sopotes Software  </t>
  </si>
  <si>
    <t>Linea  4: Visibilidad Nacional e Internacional, Interculturalidad y Diálogo de saberes.</t>
  </si>
  <si>
    <t xml:space="preserve">Programa 1 Interculturalidad y diálogo de saberes </t>
  </si>
  <si>
    <t xml:space="preserve">*Indicador de Producto 1: Eventos interculturales desarrollados en la Institución.*Indicador de Producto 2 ctividades con enfoque intercultural incorporado en el aadocencia, la investigación, la extensión academica y el bienestar institucional.Incador de producto 3: Programas académicos con estrategias de internacionalización del curículo implementados. *Indicador de Producto 4: Programas acádemicos con cursos servidos en lengua extranjera.  * Indicador de Producto 5:Catedrá de internacionalización e interculturalidad servida en la Institución  </t>
  </si>
  <si>
    <t>Realizar eventos interculturales en la Institución.</t>
  </si>
  <si>
    <t xml:space="preserve">Realizar actividades con enfoque intercultural incorporado en la docencia, la investigación, la extensión academica y el bienestar institucional </t>
  </si>
  <si>
    <t xml:space="preserve">     *Indicador de producto 1: Convenios de cooperación interinstitucional activos, *Indicador de producto No 2: Particiapción en redes academicas nacionales e interancionales, Indicador de Producto No 3: Movilidad saliente de docentes. *Indicador de Producto No 4:                               Movilidad entrante de docentes                                *Indicador de producto No 5: Movilidad saliente de estudiantes                               *Indicador de producto No 6: Movilidad entrante de estudiantes                                  *Indicador de Producto No 7:Movilidad saliente y entrante de administrativos                             </t>
  </si>
  <si>
    <t xml:space="preserve">Participar en redes nacionales e internacionales </t>
  </si>
  <si>
    <t>Apoyar movilidad saliente de Docentes</t>
  </si>
  <si>
    <t xml:space="preserve">Apoyar la movilidad entrante de docentes </t>
  </si>
  <si>
    <t xml:space="preserve">Apoyar la movilidad saliente de estudiantes </t>
  </si>
  <si>
    <t xml:space="preserve">Apoyar la movilidad entrante  de estudiantes </t>
  </si>
  <si>
    <t xml:space="preserve">Director </t>
  </si>
  <si>
    <t xml:space="preserve">Programa 5: Unidades de servicio </t>
  </si>
  <si>
    <t>*Orientación laboral para practicantes y graduados           * Graduados vinculados laboralmente a través de la bolsa de empleo                                 * Estudiantes vinculados a las agencias de práctica de sectores públicos y privados de la ciudad y la región.   *Graduados vinculados en actividades de docencia, investigación, extensión y procesos administrativos de la Institución</t>
  </si>
  <si>
    <t>*Muestras procesadas por el Laboratorio de Control de Calidad LACMA.</t>
  </si>
  <si>
    <t>REALIZAR TORNEOS DEPORTIVOS EN TODAS LAS DISCIPLINAS (FÚTBOL, BALONCESTO, VOLEIBOL, FUTBOL SALA, DEPORTES INDIVIDUALES)</t>
  </si>
  <si>
    <t xml:space="preserve">*Estudiantes beneficiados del Programa de Seguridad Alimentaria </t>
  </si>
  <si>
    <t>AÑO: 2021</t>
  </si>
  <si>
    <t>FECHA:  31-01-2021</t>
  </si>
  <si>
    <t xml:space="preserve">AÑO: 2021                                                                                                                                                                                                                                                                </t>
  </si>
  <si>
    <t xml:space="preserve">Gestionar nuevas  fuentes alternas de financiación gestionadas y
con recursos. </t>
  </si>
  <si>
    <t>Programa 6: Infraestructura Tecnologica  e Informatica pertinente para el Desarrollo Institucional</t>
  </si>
  <si>
    <t>Realizar mantenimiento sistemas Naonsoft (Accademia, Investtiga, Contrata, Sipex, Plannea)</t>
  </si>
  <si>
    <t>Realizar contratos de prestación de servicios de tecnologias en la web.</t>
  </si>
  <si>
    <t>Programa 9: Comunicación y Mercadeo efectivos</t>
  </si>
  <si>
    <t>Realizar soporte de la página web institucional</t>
  </si>
  <si>
    <t xml:space="preserve">*Recursos asignados conforme a las
necesidades institucionales. 
*Informes presupuestales y financieros
presentados. 
*Equilibrio financiero.
R=Recaudos
P=Pagos </t>
  </si>
  <si>
    <t xml:space="preserve">Presentar Informes presupuestales y financieros
</t>
  </si>
  <si>
    <t xml:space="preserve">Asignar recursos  conforme a las
necesidades institucionales. </t>
  </si>
  <si>
    <t>Gestión Financiera</t>
  </si>
  <si>
    <t>Programa 3: Cultura de la Planeación</t>
  </si>
  <si>
    <t>Programa 7: Gestión Administrativa y Financiera efectiva y transparente - Indicadores y metas</t>
  </si>
  <si>
    <t>PÁGINA: 2 DE 7</t>
  </si>
  <si>
    <t xml:space="preserve">FORMULACIÓN </t>
  </si>
  <si>
    <t>PÁGINA: 1 DE 7</t>
  </si>
  <si>
    <t>PÁGINA: 3 DE 7</t>
  </si>
  <si>
    <t>PÁGINA: 4 DE 7</t>
  </si>
  <si>
    <t>PÁGINA: 5 DE 7</t>
  </si>
  <si>
    <t>PÁGINA: 6 DE 7</t>
  </si>
  <si>
    <t>PÁGINA: 7 DE 7</t>
  </si>
  <si>
    <t>APOYO PARA EL ACCESO Y PERMANENCIA EN EDUCACIÓN SUPERIOR - INSTITUCIÓN UNIVESITARIA COLEGIO MAYOR DE ANTIOQUIA</t>
  </si>
  <si>
    <t xml:space="preserve">*Recursos de Presupuesto Participativo gestionados e incrementados
</t>
  </si>
  <si>
    <t>Realizar entrega de Subsidio para matricula estudiantes de continuidad comunas 1,2,3,4,5,6,7,8,9,11,12,13,15,16,60,90</t>
  </si>
  <si>
    <t>Realizar entrega de Subsidio para matricula estudiantes nuevos Comunas 1,2,3,4,5,6,7,8,9,11,12,13,15,16,60,80,   90</t>
  </si>
  <si>
    <t>Realizar entrega de Sostenimiento estudiantes 1,2,3,4,5,6,7,8,11,13,15,16,60,80,90</t>
  </si>
  <si>
    <t>Realizar acompañamiento a la permanencia de los estudiantes beneficiarios 3,4,5,6,9,12</t>
  </si>
  <si>
    <t>Realizar entrega de pines comuna 9</t>
  </si>
  <si>
    <t>Realizar curso complementario comunas 3,5,6,9,12</t>
  </si>
  <si>
    <t>Realizar Promoción y divulgación para la educación superior comunas 5 y 6</t>
  </si>
  <si>
    <t>Realizar Centro de estudio para la transformación educativa e inserción laboral comunas 5 y 6</t>
  </si>
  <si>
    <t>APOYO Y SEGUIMIENTO A LA EDUCACIÓN SUPERIOR - INSTITUCIÓN UNIVERSITARIA COLEGIO MAYOR DE ANTIOQUIA</t>
  </si>
  <si>
    <t>Realizar seguimiento a los estudiantes universitarios beneficiarios de las becas de PP</t>
  </si>
  <si>
    <t>Realizar seguimiento el servicio social prestado por los estudiantes beneficiarios de las becas de PP</t>
  </si>
  <si>
    <t>Realizar talleres informativos y motivacionales a los estudiantes de las IE de la C1 sobre el ingreso a la vida universitaria</t>
  </si>
  <si>
    <t>Brindar atención psicosocial a los estudiantes universitarios beneficiarios de las becas de PP</t>
  </si>
  <si>
    <t>Mantener activas y actualizadas  las redes sociales del proyecto observatorio.</t>
  </si>
  <si>
    <t xml:space="preserve">Realizar gestión de la innovación (contratación de la prestación de servicios de expertos en gestión de propiedad intelectual). </t>
  </si>
  <si>
    <t xml:space="preserve">Realizar catedrá de internacionalización e interculturalidad en la Institución </t>
  </si>
  <si>
    <t>Realizar Convenios de cooperación interintitucional.</t>
  </si>
  <si>
    <t>Apoyar la movilidad entrante y saliente  de directivos</t>
  </si>
  <si>
    <t xml:space="preserve">Apoyar el proceso de aseguramiento a la calidad  con fines de mejoramiento y acreditación institucional y de programas. </t>
  </si>
  <si>
    <t>Apoyar el proceso de permanencia  para el acompañamiento didactico y metodologico en ciencias basicas.</t>
  </si>
  <si>
    <t xml:space="preserve">Apoyar el proceso de Biblioteca para realizar la prestación de servicios bibliotecarios.                   </t>
  </si>
  <si>
    <t xml:space="preserve">Apoyar el proceso de  Vicerrectoria  Academica </t>
  </si>
  <si>
    <t>Fortalecer los programas  de la Facultad de Ciencias de la Salud.</t>
  </si>
  <si>
    <t xml:space="preserve">Fortalecer los programas de la facultad de Administración. 
</t>
  </si>
  <si>
    <t xml:space="preserve">Apoyar los programas de la Facultad de Ciencias Sociales. </t>
  </si>
  <si>
    <t xml:space="preserve">Apoyar  los procesos de inscripción, admisión y registro académico de los estudiantes de la institución. </t>
  </si>
  <si>
    <t>Realización de ceremonia de grados para los estudiantes de los programas del COLMAYOR</t>
  </si>
  <si>
    <t>Evaluar  articulos sometidos a la Revista sinergia.</t>
  </si>
  <si>
    <t xml:space="preserve">Realizar mejoras y nuevos desarrollos  al Software </t>
  </si>
  <si>
    <t>Apoyar las actividades de los proyectos de investigación.</t>
  </si>
  <si>
    <t>Actualizar el estatuto de propiedad intelectual de la Institución y estructurar la politica de creación de Spinoff y mecanismos de transferencia.</t>
  </si>
  <si>
    <t>Apoyar las actividades del centro de investigación.</t>
  </si>
  <si>
    <t>Apoyar las actividades internacionalización.</t>
  </si>
  <si>
    <t>Realizar actividades para la educación continua de los graduados.</t>
  </si>
  <si>
    <t xml:space="preserve">Apoyar con las actividades del centro de graduados </t>
  </si>
  <si>
    <t>Apoyar con las actividades de LACMA .</t>
  </si>
  <si>
    <t xml:space="preserve">Apoyar con las actividades del Centro de Lenguas. </t>
  </si>
  <si>
    <t xml:space="preserve">Formación   continua  en   lenguas   extranjera   para   docentes   </t>
  </si>
  <si>
    <t>Formación   continua en   lenguas   extranjera   para   egresados</t>
  </si>
  <si>
    <t>Formaciòn  continua  en   lenguas   extranjera   para   estudiantes IUCMA que no tienen la asignatura de inglès en el plan de estudios</t>
  </si>
  <si>
    <t>REALIZAR EVENTO SALA DE EXPOSICIONES</t>
  </si>
  <si>
    <t>REALIZAR AFILIACIÓN INSTITUCIONAL A ASCUN BIENESTAR.</t>
  </si>
  <si>
    <t>REALIZAR FESTIVALES DEPORTIVOS Y CULTURALES.</t>
  </si>
  <si>
    <t>PRESTACIÓN DE SERVICIOS PARA JUZGAMIENTO DE TORNEOS INTERNOS Y ENCUENTROS AMISTOSOS</t>
  </si>
  <si>
    <t>ADQUIR INSTRUMENTOS MUSICALES</t>
  </si>
  <si>
    <t xml:space="preserve">FORTALECER EL PROGRAMA DE SEGURIDAD ALIMENTARIA ALMUERZOS PARA ESTUDIANTES. </t>
  </si>
  <si>
    <t xml:space="preserve">FORTALECER EL PROGRAMA DE SEGURIDAD ALIMENTARIA REFRIGERIOS NOCTURNOS PARA ESTUDIANTES. </t>
  </si>
  <si>
    <t>Apoyar el proceso de Gestión Tecnología e Informática.</t>
  </si>
  <si>
    <t>Fortalecer la infraestructura tecnológica  (Servidores, Nube Privada, Cableado estructurado, Gabinetes, Patch Panel, SW, Certificación, Racks, WiFi, Kvm)</t>
  </si>
  <si>
    <t xml:space="preserve">Rentar impresoras  para  los programas institucionales </t>
  </si>
  <si>
    <t>Adquirior el Servicio de custodia de Cintas de Backup</t>
  </si>
  <si>
    <t>Adquirir Licenciamiento de seguridad para control de equipos de cómputo Institucionales</t>
  </si>
  <si>
    <t>Adquirir equipos de tecnología e informatica</t>
  </si>
  <si>
    <t xml:space="preserve">Apoyar el proceso de Gestión de Comunicaciones </t>
  </si>
  <si>
    <t>Realizar Mantenimiento sistemas de consolas de servicio</t>
  </si>
  <si>
    <t>Elaborar y difundir el Plan de mercadeo institucional</t>
  </si>
  <si>
    <t>Realizar mantenimientos y mejoras fisicas  integrales a la institución</t>
  </si>
  <si>
    <t>Realizar documento de investigación del impacto de las becas en la educación superior.</t>
  </si>
  <si>
    <t xml:space="preserve">Realizar eventos Academicos </t>
  </si>
  <si>
    <t>Realizar evento promovidos desde vicerrectoria académica para la celebración del dia Maestro</t>
  </si>
  <si>
    <t>Implementar el sistema de evaluación de los aprendizajes.</t>
  </si>
  <si>
    <t xml:space="preserve">Apoyar la movilidad  integrativos TGC </t>
  </si>
  <si>
    <t xml:space="preserve">Programas académicos con estrategias de internacionalización del currículo implementados </t>
  </si>
  <si>
    <t xml:space="preserve">Programas académicos con cursos servidos en lengua extranjera </t>
  </si>
  <si>
    <t xml:space="preserve">Apoyar al personal de Extensión Académica que requiera reuniones o realizar actividad de supervisión de contratos por fuera del municipio de Medellín, durante toda la vigencia 2021 con transporte y viáticos. </t>
  </si>
  <si>
    <t>PRESTACIÓN DE SERVICIOS TRANSPORTE GRUPOS  DE REPRESENTACIÓN  CULTURAL, DEPORTIVA Y OTRAS ACTIVIDADES INSTITUCIONALES</t>
  </si>
  <si>
    <t>FORTALCER LA PRESTACIÓN DE SERVICIOS DE REFRIGERIOS E HIDRATACIÓN PARA DELEGACIONES DEPORTIVAS Y CULTURALES, Y EVENTOS INSTITUCIONALES.</t>
  </si>
  <si>
    <t xml:space="preserve">FORTALCER  LA PRESTACIÓN DE SERVICIOS ALMUERZOS PARA LOS PROGRAMAS DE BIENESTAR. </t>
  </si>
  <si>
    <t>*Medios de comunicación empleados al interior de la institución
*Estudios de Medición del Nivel de posicionamiento institucional, realizados                       *Participación en eventos de relacionamiento y actividades de divulgación.</t>
  </si>
  <si>
    <t xml:space="preserve">Apoyar las Actividades de Bienestar Institucional. </t>
  </si>
  <si>
    <t>PÁGINA: 7 DE 8</t>
  </si>
  <si>
    <t>COMPONENTE</t>
  </si>
  <si>
    <t>OBJETIVO DEL COMPONENTE</t>
  </si>
  <si>
    <t>Programa 1: Modernización administrativa para la eficacia de los proceso - indicadores y metas.</t>
  </si>
  <si>
    <t>Fortalecer la gestion administrativa, financiera y los procesos para el desarrollo institucional.</t>
  </si>
  <si>
    <t>Modernización Administrativa para la eficiencia de los procesos.</t>
  </si>
  <si>
    <t>Cumplimiento normativida vigente</t>
  </si>
  <si>
    <t xml:space="preserve">Revisar y/o Actualizar el registro de activos de información, trimestralmente </t>
  </si>
  <si>
    <t>Gestión Documental</t>
  </si>
  <si>
    <t xml:space="preserve">Líder </t>
  </si>
  <si>
    <t xml:space="preserve">Actualizar el esquema de publicación de la información </t>
  </si>
  <si>
    <t>Revisar y/o Actualizar el esquema de publicación de la información trimestralmente</t>
  </si>
  <si>
    <t>Revisar y/o actualizar el índice de información clasificada y reservada.</t>
  </si>
  <si>
    <t xml:space="preserve">Aplicar el Plan de Conservación Documental acorde con los lineamientos del Archivo General de la Nación </t>
  </si>
  <si>
    <t xml:space="preserve">Aplicar el Plan de Preservación Digital acorde con los lineamientos del Archivo General de la Nación </t>
  </si>
  <si>
    <t xml:space="preserve">Actualizar el manual del Programa de Gestión Documental </t>
  </si>
  <si>
    <t>Ajustar, adoptar y definir las Tablas de Control de Acceso para garantizar el correcto funcionamiento del sistema de Gestión Documental</t>
  </si>
  <si>
    <t xml:space="preserve">Ajustar, adoptar y definir el banco terminológico de series y subseries documentales producidas por la institución </t>
  </si>
  <si>
    <t>Gestión del Talento Humano</t>
  </si>
  <si>
    <r>
      <rPr>
        <b/>
        <sz val="16"/>
        <color theme="1"/>
        <rFont val="Calibri"/>
        <family val="2"/>
      </rPr>
      <t>Plan de previsión</t>
    </r>
    <r>
      <rPr>
        <sz val="16"/>
        <color theme="1"/>
        <rFont val="Calibri"/>
        <family val="2"/>
      </rPr>
      <t xml:space="preserve">: Determinar las necesidades de personal que se requieren para cumplir con los propósitos misionales </t>
    </r>
  </si>
  <si>
    <t xml:space="preserve">Encuentros de Inducción y reinducción del personal administrativo y docente </t>
  </si>
  <si>
    <r>
      <rPr>
        <b/>
        <sz val="16"/>
        <color theme="1"/>
        <rFont val="Calibri"/>
        <family val="2"/>
      </rPr>
      <t>Plan de vacantes</t>
    </r>
    <r>
      <rPr>
        <sz val="16"/>
        <color theme="1"/>
        <rFont val="Calibri"/>
        <family val="2"/>
      </rPr>
      <t>: Levantar el Inventario de los empleos no provistos de forma definitiva en la Institución, y todas las acciones planificadas para proveerlos, de manera temporal o definitiva, en forma oportuna</t>
    </r>
  </si>
  <si>
    <t>Personal administrativo y docentes de carrera, recibiendo  incentivos y estímulos.</t>
  </si>
  <si>
    <r>
      <rPr>
        <b/>
        <sz val="16"/>
        <rFont val="Calibri"/>
        <family val="2"/>
      </rPr>
      <t>Plan de bienestar y estimulos</t>
    </r>
    <r>
      <rPr>
        <sz val="16"/>
        <rFont val="Calibri"/>
        <family val="2"/>
      </rPr>
      <t>: Diseñar acciones planificadas, basado en necesidades priorizadas, que buscan mejorar las condiciones de vida laboral y personal, la motivación y el reconocimiento de los servidores públicos para propiciar un entorno que favorezca la productividad y el logro de los objetivos misionales.</t>
    </r>
  </si>
  <si>
    <r>
      <rPr>
        <b/>
        <sz val="16"/>
        <rFont val="Calibri"/>
        <family val="2"/>
      </rPr>
      <t>Plan de capacitación</t>
    </r>
    <r>
      <rPr>
        <sz val="16"/>
        <rFont val="Calibri"/>
        <family val="2"/>
      </rPr>
      <t>: desarrollar habilidades, transferir conocimientos o modificar actitudes de los servidores públicos, para generar el desarrollo y la motivación necesarias para incrementar la productividad y el logro de los objetivos misionales.</t>
    </r>
  </si>
  <si>
    <r>
      <rPr>
        <b/>
        <sz val="16"/>
        <rFont val="Calibri"/>
        <family val="2"/>
      </rPr>
      <t xml:space="preserve">Plan de estrategico de talelento humano: </t>
    </r>
    <r>
      <rPr>
        <sz val="16"/>
        <rFont val="Calibri"/>
        <family val="2"/>
      </rPr>
      <t>Determinar las necesidades de personal que se requiere para cumplir con los propositos misionales</t>
    </r>
  </si>
  <si>
    <r>
      <rPr>
        <b/>
        <sz val="16"/>
        <color theme="1"/>
        <rFont val="Calibri"/>
        <family val="2"/>
      </rPr>
      <t>Plan de seguiridad y salud</t>
    </r>
    <r>
      <rPr>
        <sz val="16"/>
        <color theme="1"/>
        <rFont val="Calibri"/>
        <family val="2"/>
      </rPr>
      <t>:  mejorar las condiciones de vida laboral, la seguridad y la salud de los servidores públicos para propiciar un entorno que favorezca la productividad y el logro de los objetivos misionales</t>
    </r>
  </si>
  <si>
    <t>Implementación del sistema de gestión de seguridad y salud en el trabajo.</t>
  </si>
  <si>
    <t xml:space="preserve">propender  la afiliación al sistema general de riesgos laborales mediante la correcta afiliación </t>
  </si>
  <si>
    <t>Salud y Seguridad en el Trabajo</t>
  </si>
  <si>
    <t>Actualizar y ajustar la matriz de partes interesadas para el SG-SST</t>
  </si>
  <si>
    <t>Documentar el plan de capacitación anual y programas de auditoria en conjunto con el comité patitario de Salud y Seguridad en el Trabajo</t>
  </si>
  <si>
    <t>Mantener un cronograma de inspecciones</t>
  </si>
  <si>
    <t>Actualizar la matriz de peligro de todos los procesos</t>
  </si>
  <si>
    <t>Mantener actualizada la caracterización de accidentes con su seguimiento</t>
  </si>
  <si>
    <t>Investigar y documentar los incidentes, accidentes o enfermedades laborales que se presenten</t>
  </si>
  <si>
    <t>Realilzar autoevaluación SG-SST, según la normatividad vigente</t>
  </si>
  <si>
    <t>Fortalecimiento del Sistema de Gestión Integral</t>
  </si>
  <si>
    <t>Seguimiento y evaluación actividades de Gestión Ambiental</t>
  </si>
  <si>
    <t>Actualizar el Plan de Manejo de Residuos Ordinarios</t>
  </si>
  <si>
    <t>Ambiental</t>
  </si>
  <si>
    <t>Realizar la Medición a los indicadores</t>
  </si>
  <si>
    <t>Actualizar la matriz de aspectos e impactos ambientales</t>
  </si>
  <si>
    <t>Ejecutar el Plan de movilidad institucional</t>
  </si>
  <si>
    <t>Realizar  inducciones y capacitaciones al personal de la comunidad institucional</t>
  </si>
  <si>
    <t>Adaptar la estructura administrativa a las exigencias modernas de la Educación Superior</t>
  </si>
  <si>
    <t>Planeación institucional</t>
  </si>
  <si>
    <t>Seguimiento y evaluación a los planes, programas y proyectos de la Institución.</t>
  </si>
  <si>
    <t>Sensibilización y acompañamiento para la socialización de la metodología y elaboración del mapa de riesgos de corrupción, acorde a la metodología establecida por el Departamento Administrativo de la Función Pública – DAFP.</t>
  </si>
  <si>
    <t>Hacer seguimiento a la Politica de Administración de Riesgos, revisando si se requieren cambios estructurales u operacionales, con el fin de verificar que este alineada con los objetivos estratégicos de la Institución y de acuerdo con la guía actualizada de la Función Pública, la cual fue emitida en diciembre de 2020.</t>
  </si>
  <si>
    <t>Evaluar la implementación de la política de administración del riesgo de la entidad con el fin de verificar su cumplimiento y apropiación por cada proceso de la entidad.</t>
  </si>
  <si>
    <t>Identificar, valorar, monitorear y revisar  los riesgos institucionales, por parte de los líderes de proceso</t>
  </si>
  <si>
    <t>Revisar que los trámites se encuentren registrados y con costos actualizados según vigencia</t>
  </si>
  <si>
    <t>Identificar nuevos trámites misionales</t>
  </si>
  <si>
    <t>Actualizar el Plan de racionalización de trámites en equipo con los líderes de trámites misionales.</t>
  </si>
  <si>
    <t>Identificar posibles acciones de interoperabilidad para los trámites misionales.</t>
  </si>
  <si>
    <t>Recopilar la información de la gestión de datos de operación de los trámites inscritos en el SUIT.</t>
  </si>
  <si>
    <t>Registro de trámites y OPAs en plataforma SUIT.</t>
  </si>
  <si>
    <t>Solicitar, analizar y consolidar la información relacionada con la gestión de todos los procesos institucionales.</t>
  </si>
  <si>
    <t>Publicar el informe de rendición de cuentas en web y redes sociales</t>
  </si>
  <si>
    <t>Informe de audiencia pública</t>
  </si>
  <si>
    <t>Sistematizar la encuesta con el fin de generar las mejoras necesarias</t>
  </si>
  <si>
    <t>Continuar con la disponibilidad del sistema que permita la calidad del servicio.</t>
  </si>
  <si>
    <t>Garantizar la operatividad del enlace de PQRSFD en la página web de la Institución.</t>
  </si>
  <si>
    <t>Funcionamiento, seguimiento y ajuste del canal de denuncias.</t>
  </si>
  <si>
    <t>Publicar la información minima obligatoria de procedimientos, servicios y funcionamiento</t>
  </si>
  <si>
    <t>Publicar y divulgar la información establecida en la estrategia de gobierno en linea</t>
  </si>
  <si>
    <t>Medir el grado de apropiación del Código de Integridad, Ética y Buen Gobierno.(encuesta)</t>
  </si>
  <si>
    <t>Capacitar a los servidores de la Institución en temas relacionados con: Modelo Integrado de Planeación y Gestión - MIPG, Ley de Transparencia y Acceso a la Información Pública, Participación Ciudadana, Plan Anticorrupción y Atención al Ciudadano-PAAC.</t>
  </si>
  <si>
    <t>Asegurar la operatividad del  enlace del nuevo software en página web para la recepción de peticiones, quejas, reclamos y/o sugerencias</t>
  </si>
  <si>
    <t>Realizar informe de seguimiento  a las peticiones, quejas, reclamos, sugerencias  y/o felicitaciones</t>
  </si>
  <si>
    <t>Implementar  atención al público, de manera virtual y telefónica, a través de la línea de atención al ciudadano 4445611, los correos electrónicos ciudadano@colmayor.edu.co, colmayor@colmaor.edu.co, la página web, a través del canal de PQRSFD, y cuando corresponda, redes sociales también. Esto debido, a la contingencia causada por la COVID-19 que ha dificultado que la atención al ciudadano de manera presencial y la percepción de satisfacción de este, se realicen a través de las consolas.</t>
  </si>
  <si>
    <t>Comunicaciones</t>
  </si>
  <si>
    <t>Fortalecer los canales de atención: llamadas telefónicas, correos electrónicos y plataforma de PQRSFD, redes sociales, de acuerdo con las características y necesidades de los ciudadanos para garantizar cobertura.</t>
  </si>
  <si>
    <t>Actualizar y difundir el portafolio de servicios a los usuarios de la entidad.</t>
  </si>
  <si>
    <t>Socializar con el personal de la institución, los Planes de Comunicaciones y Mercadeo.</t>
  </si>
  <si>
    <t>Seguimiento al funcionamiento del canal de denuncias.</t>
  </si>
  <si>
    <t>Secretaria General</t>
  </si>
  <si>
    <t>Secretario General</t>
  </si>
  <si>
    <t>Mantener la infraestructura física y tecnológica, acorde a las necesidades de calidad y cobertura de la oferta académica de la Institución.</t>
  </si>
  <si>
    <t>*Herramientas tecnologicas para la enseñanza incorporadas al desarrollo académico      *Desarrollo de infraestructura tecnológica para la educación               *Sistemas de información integrados (Financiero-Académico), integrados</t>
  </si>
  <si>
    <t>Actualización de PETIC.</t>
  </si>
  <si>
    <t>Actualizar Plan de Seguridad y Privacidad de la Inoformación</t>
  </si>
  <si>
    <t>Actualizar Plan de Tratamiento de Riesgos de Seguridad y Privacidad de la Información</t>
  </si>
  <si>
    <t>Diseñar Plan de Mantenimiento de Servicios Tecnológicos</t>
  </si>
  <si>
    <t>Diseñar Plan de Preservación Digital</t>
  </si>
  <si>
    <t>Socializar Planes de TI mediante publicación en sistema de gestión integral</t>
  </si>
  <si>
    <t>Gestión Administrativa y Financiera efectiva y transparente.</t>
  </si>
  <si>
    <t>Ejecución del Plan Anual de Adquisiciones - vigencia 2021.El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t>
  </si>
  <si>
    <t>Bienes y Servicios - Todos los procesos</t>
  </si>
  <si>
    <t>Líderes</t>
  </si>
  <si>
    <t>Necesidades fisicas y tecnologiacas para la enseñanza y el aprendizaje *Plataformas y sistemas de información instituconal integradas</t>
  </si>
  <si>
    <t xml:space="preserve">Realizar  mantenimiento de aula movil y laboratorios (preventivo, correctivo) </t>
  </si>
  <si>
    <t>Fortalecer proyectos de la Facultad de Arquitectura e Ingeniería (Colmayor Sostenible y Resiliente)</t>
  </si>
  <si>
    <t xml:space="preserve">Apoyar al desarrollo de practicas de las diferentes facultades. </t>
  </si>
  <si>
    <t>PÁGINA: 8 DE 8</t>
  </si>
  <si>
    <t>1. TRANSFORMACIÓN ACADEMICA CON CALIDAD Y PERTINENCIA</t>
  </si>
  <si>
    <t>2. FORMACIÓN INTEGRAL DE LOS DOCENTES</t>
  </si>
  <si>
    <t>3. INVESTIGACIÓN, INNOVACIÓN Y EMPRENDIMIENTO</t>
  </si>
  <si>
    <t>4. VISIBILIDAD NACIONAL E INTERNACIONAL, INTERCULTURALIDAD Y DIALOGO DE SABERES.</t>
  </si>
  <si>
    <t>5. ENTORNO Y PARTICIPACIÓN EN EL CONTEXTO REGIONAL Y NACIONAL.</t>
  </si>
  <si>
    <t>6. COLMAYOR UN ESPACIO PARA TU BIENESTAR</t>
  </si>
  <si>
    <t>7. DESARROLLO Y GESTIÓN INTEGRAL, UN COMPROMISO INSTITUCIONAL</t>
  </si>
  <si>
    <t>TOTALES</t>
  </si>
  <si>
    <t>TOTAL PRESUPUESTO ASIGNADO</t>
  </si>
  <si>
    <t>PRESUPUESTO EJECUTADO</t>
  </si>
  <si>
    <t>INDICE DE INVERSIÓN</t>
  </si>
  <si>
    <t>EFICACIA PONDERADA</t>
  </si>
  <si>
    <t>FECHA:  31-01-2022</t>
  </si>
  <si>
    <t>EFICACIA PERIÓDICA
2021</t>
  </si>
  <si>
    <t>EFICACIA PONDERADA
2021</t>
  </si>
  <si>
    <r>
      <rPr>
        <b/>
        <sz val="11"/>
        <color rgb="FF000000"/>
        <rFont val="Calibri"/>
        <family val="2"/>
      </rPr>
      <t xml:space="preserve">LA EFICACIA PERIODICA FINAL DEL PLAN DE ACCIÓN: </t>
    </r>
    <r>
      <rPr>
        <sz val="11"/>
        <color theme="1"/>
        <rFont val="Calibri"/>
        <family val="2"/>
        <scheme val="minor"/>
      </rPr>
      <t xml:space="preserve">Este indicador nos muestra la proporción del logro de las metas de las actividades de los proyectos de inversión.                                                                                                                                                                                                                                             </t>
    </r>
    <r>
      <rPr>
        <b/>
        <sz val="11"/>
        <color rgb="FF000000"/>
        <rFont val="Calibri"/>
        <family val="2"/>
      </rPr>
      <t xml:space="preserve">LA EFICACIA PONDERADA EN EL PLAN DE ACCIÓN:  </t>
    </r>
    <r>
      <rPr>
        <sz val="11"/>
        <color theme="1"/>
        <rFont val="Calibri"/>
        <family val="2"/>
        <scheme val="minor"/>
      </rPr>
      <t>Este indicador nos muestra la proporción de la utilidad de la inversión de los recursos de los proyectos, en el logro de las metas anteriores.</t>
    </r>
  </si>
  <si>
    <t>Adquirir libros impresos y digitales</t>
  </si>
  <si>
    <t>Aseguramiento de Calidad (autoevaluación)</t>
  </si>
  <si>
    <t xml:space="preserve">VALOR DEPENDENCIA INICIAL </t>
  </si>
  <si>
    <t>VALOR DEPENDENCIA FINAL 31-12-2021</t>
  </si>
  <si>
    <t>VALOR FINAL 31-12-2021</t>
  </si>
  <si>
    <t xml:space="preserve">VALOR PROYECTO FINAL </t>
  </si>
  <si>
    <t>Planeación Institucional (Presupuesto Participativo)</t>
  </si>
  <si>
    <t xml:space="preserve">Programa 5: 
Aseguramiento de la Calidad Academica
</t>
  </si>
  <si>
    <t>Programa 3: Educación continua y formación para el trabajo y el desarrollo humano</t>
  </si>
  <si>
    <t>Realizar procesos de enseñanza articulando la educación media al sector productivo</t>
  </si>
  <si>
    <t>Programas y proyectos de educación pertinente articulados con el sector productivo</t>
  </si>
  <si>
    <t>Ofertar programas académicos de calidad, que articulen las funciones de docencia, investigación y extensión, para contribuir a la formación de ciudadanos globales que aporten al desarrollo económico, social, cultural y ambiental de la región y el paí</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</si>
  <si>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</si>
  <si>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Oferta de Programas</t>
  </si>
  <si>
    <t xml:space="preserve">Fortalecer los procesos institucionales </t>
  </si>
  <si>
    <t>!00%</t>
  </si>
  <si>
    <t>Investigaciones</t>
  </si>
  <si>
    <t>Infraestructura Tecnologica</t>
  </si>
  <si>
    <t>Líder</t>
  </si>
  <si>
    <t>Coordinador de Presupuesto Participativo</t>
  </si>
  <si>
    <t>PONDERACIÓN CADA LINEA</t>
  </si>
  <si>
    <t>LINEA 1</t>
  </si>
  <si>
    <t>LINEA 2</t>
  </si>
  <si>
    <t>LINEA 3</t>
  </si>
  <si>
    <t>LINEA 4</t>
  </si>
  <si>
    <t>LINEA 5</t>
  </si>
  <si>
    <t>LINEA 6</t>
  </si>
  <si>
    <t>LINEA 7</t>
  </si>
  <si>
    <t>VALOR INICIAL DE LA LINEA 1</t>
  </si>
  <si>
    <t>VALOR FINAL DE LA LINEA  1</t>
  </si>
  <si>
    <t>VALOR INICIAL DE LA LINEA 2</t>
  </si>
  <si>
    <t>VALOR FINAL DE LA LINEA 2</t>
  </si>
  <si>
    <t>EJECUTADO LINEA 2</t>
  </si>
  <si>
    <t>EJECUTADO LINEA 1</t>
  </si>
  <si>
    <t>VALOR INICIAL DE LA LINEA 3</t>
  </si>
  <si>
    <t>VALOR FINAL DE LA LINEA 3</t>
  </si>
  <si>
    <t>EJECUTADO LINEA 3</t>
  </si>
  <si>
    <t>VALOR INICIAL DE LA LINEA 4</t>
  </si>
  <si>
    <t>VALOR FINAL DE LA LINEA  4</t>
  </si>
  <si>
    <t>EJECUTADO LINEA 4</t>
  </si>
  <si>
    <t>VALOR INICIAL DE LA LINEA  5</t>
  </si>
  <si>
    <t>VALOR FINAL DE LA LINEA 5</t>
  </si>
  <si>
    <t>EJECUTADO LINEA 5</t>
  </si>
  <si>
    <t>VALOR INICIAL DE LA LINEA  6</t>
  </si>
  <si>
    <t>VALOR FINAL DE LA LINEA 6</t>
  </si>
  <si>
    <t>EJECUTADO 6</t>
  </si>
  <si>
    <t>VALOR INICIAL DE LA LINEA 7</t>
  </si>
  <si>
    <t>VALOR FINAL DE LA LINEA 7</t>
  </si>
  <si>
    <t>EJECUTADO LINEA 7</t>
  </si>
  <si>
    <t>EJECUTADO LINEAS</t>
  </si>
  <si>
    <t>VALOR INICIAL DE LA LINEAS</t>
  </si>
  <si>
    <t>VALOR FINAL DE LA LINEAS</t>
  </si>
  <si>
    <t>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</si>
</sst>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_(* #,##0.00_);_(* \(#,##0.00\);_(* &quot;-&quot;??_);_(@_)"/>
    <numFmt numFmtId="166" formatCode="_(&quot;$&quot;\ * #,##0_);_(&quot;$&quot;\ * \(#,##0\);_(&quot;$&quot;\ * &quot;-&quot;??_);_(@_)"/>
    <numFmt numFmtId="167" formatCode="#,##0.000000"/>
    <numFmt numFmtId="168" formatCode="_(&quot;$&quot;\ * #,##0_);_(&quot;$&quot;\ * \(#,##0\);_(&quot;$&quot;\ * &quot;-&quot;_);_(@_)"/>
  </numFmts>
  <fonts count="30"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b/>
      <sz val="14"/>
      <name val="Calibri"/>
      <family val="2"/>
    </font>
    <font>
      <sz val="11"/>
      <color theme="1"/>
      <name val="Calibri"/>
      <family val="2"/>
      <scheme val="minor"/>
    </font>
    <font>
      <b/>
      <sz val="11"/>
      <color theme="1"/>
      <name val="Calibri"/>
      <family val="2"/>
      <scheme val="minor"/>
    </font>
    <font>
      <sz val="12"/>
      <color theme="1"/>
      <name val="Calibri"/>
      <family val="2"/>
    </font>
    <font>
      <sz val="12"/>
      <name val="Calibri"/>
      <family val="2"/>
    </font>
    <font>
      <sz val="11"/>
      <name val="Calibri"/>
      <family val="2"/>
      <scheme val="minor"/>
    </font>
    <font>
      <sz val="11"/>
      <color rgb="FFFF0000"/>
      <name val="Calibri"/>
      <family val="2"/>
      <scheme val="minor"/>
    </font>
    <font>
      <sz val="11"/>
      <color rgb="FF000000"/>
      <name val="Calibri"/>
      <family val="2"/>
      <scheme val="minor"/>
    </font>
    <font>
      <sz val="11"/>
      <color rgb="FF1C2735"/>
      <name val="Calibri"/>
      <family val="2"/>
      <scheme val="minor"/>
    </font>
    <font>
      <sz val="10"/>
      <name val="Calibri"/>
      <family val="2"/>
    </font>
    <font>
      <sz val="11"/>
      <color theme="1"/>
      <name val="Arial"/>
      <family val="2"/>
    </font>
    <font>
      <sz val="11"/>
      <color theme="1"/>
      <name val="Calibri"/>
      <family val="2"/>
    </font>
    <font>
      <b/>
      <sz val="11"/>
      <name val="Calibri"/>
      <family val="2"/>
    </font>
    <font>
      <sz val="11"/>
      <name val="Calibri"/>
      <family val="2"/>
    </font>
    <font>
      <b/>
      <sz val="11"/>
      <color theme="1"/>
      <name val="Calibri"/>
      <family val="2"/>
    </font>
    <font>
      <sz val="16"/>
      <name val="Calibri"/>
      <family val="2"/>
    </font>
    <font>
      <sz val="16"/>
      <color theme="1"/>
      <name val="Calibri"/>
      <family val="2"/>
    </font>
    <font>
      <b/>
      <sz val="16"/>
      <name val="Calibri"/>
      <family val="2"/>
    </font>
    <font>
      <b/>
      <sz val="16"/>
      <color theme="1"/>
      <name val="Calibri"/>
      <family val="2"/>
    </font>
    <font>
      <sz val="16"/>
      <color rgb="FF000000"/>
      <name val="Calibri"/>
      <family val="2"/>
    </font>
    <font>
      <sz val="16"/>
      <color theme="1"/>
      <name val="Calibri"/>
      <family val="2"/>
      <scheme val="minor"/>
    </font>
    <font>
      <b/>
      <sz val="11"/>
      <color rgb="FF000000"/>
      <name val="Calibri"/>
      <family val="2"/>
    </font>
    <font>
      <sz val="11"/>
      <color rgb="FF000000"/>
      <name val="Calibri"/>
      <family val="2"/>
    </font>
    <font>
      <sz val="9"/>
      <color indexed="81"/>
      <name val="Tahoma"/>
      <family val="2"/>
    </font>
    <font>
      <b/>
      <sz val="9"/>
      <color indexed="81"/>
      <name val="Tahoma"/>
      <family val="2"/>
    </font>
  </fonts>
  <fills count="1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theme="0"/>
      </patternFill>
    </fill>
    <fill>
      <patternFill patternType="solid">
        <fgColor rgb="FFFFFFFF"/>
        <bgColor indexed="64"/>
      </patternFill>
    </fill>
    <fill>
      <patternFill patternType="solid">
        <fgColor rgb="FFD9D9D9"/>
        <bgColor rgb="FF000000"/>
      </patternFill>
    </fill>
    <fill>
      <patternFill patternType="solid">
        <fgColor theme="0"/>
        <bgColor rgb="FF000000"/>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6">
    <xf numFmtId="0" fontId="0" fillId="0" borderId="0"/>
    <xf numFmtId="164"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5" fillId="0" borderId="0"/>
  </cellStyleXfs>
  <cellXfs count="397">
    <xf numFmtId="0" fontId="0" fillId="0" borderId="0" xfId="0"/>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3" fontId="0" fillId="0" borderId="0" xfId="0" applyNumberFormat="1"/>
    <xf numFmtId="0" fontId="0" fillId="0" borderId="0" xfId="0" applyAlignment="1">
      <alignment wrapText="1"/>
    </xf>
    <xf numFmtId="9" fontId="0" fillId="0" borderId="0" xfId="0" applyNumberFormat="1" applyAlignment="1">
      <alignment horizontal="center"/>
    </xf>
    <xf numFmtId="0" fontId="0" fillId="0" borderId="0" xfId="0" applyBorder="1"/>
    <xf numFmtId="9" fontId="0" fillId="0" borderId="0" xfId="0" applyNumberFormat="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0" xfId="0" applyFont="1"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9" fontId="0" fillId="0" borderId="0" xfId="2" applyFont="1" applyBorder="1" applyAlignment="1">
      <alignment horizontal="center" vertical="center"/>
    </xf>
    <xf numFmtId="0" fontId="7" fillId="2" borderId="2" xfId="0" applyFont="1" applyFill="1" applyBorder="1" applyAlignment="1">
      <alignment horizontal="left" vertical="center"/>
    </xf>
    <xf numFmtId="0" fontId="0" fillId="2" borderId="0" xfId="0"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11" fillId="2" borderId="0" xfId="0" applyFont="1" applyFill="1"/>
    <xf numFmtId="9" fontId="0" fillId="2" borderId="0" xfId="0" applyNumberFormat="1" applyFill="1" applyAlignment="1">
      <alignment horizontal="center" vertical="center"/>
    </xf>
    <xf numFmtId="9" fontId="0" fillId="2" borderId="0" xfId="0" applyNumberFormat="1" applyFill="1" applyAlignment="1">
      <alignment horizontal="center"/>
    </xf>
    <xf numFmtId="3" fontId="0" fillId="2" borderId="0" xfId="0" applyNumberFormat="1" applyFill="1"/>
    <xf numFmtId="9" fontId="0" fillId="2" borderId="0" xfId="0" applyNumberFormat="1" applyFill="1"/>
    <xf numFmtId="0" fontId="7" fillId="2" borderId="1" xfId="0" applyFont="1" applyFill="1" applyBorder="1" applyAlignment="1">
      <alignment horizontal="left" vertical="center"/>
    </xf>
    <xf numFmtId="3" fontId="0" fillId="0" borderId="0" xfId="0" applyNumberFormat="1" applyBorder="1" applyAlignment="1">
      <alignment horizontal="center" vertical="center" wrapText="1"/>
    </xf>
    <xf numFmtId="0" fontId="10" fillId="2"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0" fillId="2" borderId="1" xfId="0" applyFont="1" applyFill="1" applyBorder="1" applyAlignment="1">
      <alignment horizontal="justify" vertical="center"/>
    </xf>
    <xf numFmtId="0" fontId="0" fillId="2" borderId="0" xfId="0" applyFill="1" applyBorder="1"/>
    <xf numFmtId="0" fontId="0" fillId="2" borderId="10" xfId="0" applyFill="1" applyBorder="1"/>
    <xf numFmtId="0" fontId="7" fillId="2" borderId="2" xfId="0" applyFont="1" applyFill="1" applyBorder="1" applyAlignment="1">
      <alignment horizontal="justify" vertical="center"/>
    </xf>
    <xf numFmtId="0" fontId="0" fillId="0" borderId="0" xfId="0" applyFont="1"/>
    <xf numFmtId="0" fontId="0" fillId="0" borderId="0" xfId="0" applyFont="1" applyAlignment="1">
      <alignment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0" fillId="2" borderId="0" xfId="0" applyFill="1" applyBorder="1" applyAlignment="1">
      <alignment horizontal="center" vertical="center"/>
    </xf>
    <xf numFmtId="9" fontId="0" fillId="2" borderId="0" xfId="0" applyNumberFormat="1" applyFill="1" applyBorder="1" applyAlignment="1">
      <alignment horizontal="center" vertical="center"/>
    </xf>
    <xf numFmtId="9" fontId="0" fillId="0" borderId="0" xfId="0" applyNumberFormat="1" applyBorder="1" applyAlignment="1">
      <alignment horizontal="center" vertical="center"/>
    </xf>
    <xf numFmtId="0" fontId="7"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0" fillId="2" borderId="0" xfId="0" applyFont="1" applyFill="1" applyBorder="1" applyAlignment="1" applyProtection="1">
      <alignment horizontal="justify" vertical="center"/>
      <protection locked="0"/>
    </xf>
    <xf numFmtId="167" fontId="14" fillId="2" borderId="0" xfId="0" applyNumberFormat="1" applyFont="1" applyFill="1" applyBorder="1" applyAlignment="1">
      <alignment horizontal="center" vertical="center" wrapText="1"/>
    </xf>
    <xf numFmtId="0" fontId="0" fillId="0" borderId="0" xfId="0" applyBorder="1" applyAlignment="1" applyProtection="1">
      <alignment horizontal="center" vertical="center"/>
      <protection locked="0"/>
    </xf>
    <xf numFmtId="0" fontId="10"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0" fillId="2" borderId="0" xfId="0" applyFill="1" applyBorder="1" applyAlignment="1">
      <alignment vertical="center"/>
    </xf>
    <xf numFmtId="0" fontId="2" fillId="0" borderId="3" xfId="0" applyFont="1" applyBorder="1" applyAlignment="1">
      <alignment vertical="center" wrapText="1"/>
    </xf>
    <xf numFmtId="0" fontId="5" fillId="0" borderId="1" xfId="0" applyFont="1" applyBorder="1" applyAlignment="1">
      <alignment vertical="center" wrapText="1"/>
    </xf>
    <xf numFmtId="3" fontId="0" fillId="2" borderId="0" xfId="0" applyNumberFormat="1" applyFill="1" applyBorder="1"/>
    <xf numFmtId="0" fontId="2" fillId="2" borderId="0" xfId="0" applyFont="1" applyFill="1" applyBorder="1" applyAlignment="1">
      <alignment vertical="center" wrapText="1"/>
    </xf>
    <xf numFmtId="0" fontId="2" fillId="2" borderId="1" xfId="0" applyFont="1" applyFill="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2" borderId="0" xfId="0" applyFont="1" applyFill="1" applyBorder="1" applyAlignment="1">
      <alignment horizontal="center" vertical="center" wrapText="1"/>
    </xf>
    <xf numFmtId="3" fontId="0" fillId="0" borderId="0" xfId="0" applyNumberFormat="1" applyFont="1" applyBorder="1" applyAlignment="1">
      <alignment horizontal="center" vertical="center" wrapText="1"/>
    </xf>
    <xf numFmtId="9" fontId="9" fillId="2" borderId="0" xfId="2" applyFont="1" applyFill="1" applyBorder="1" applyAlignment="1">
      <alignment horizontal="center" vertical="center" wrapText="1"/>
    </xf>
    <xf numFmtId="0" fontId="0" fillId="0" borderId="0" xfId="0" applyFont="1" applyBorder="1"/>
    <xf numFmtId="0" fontId="12" fillId="2" borderId="0" xfId="0" applyFont="1" applyFill="1" applyBorder="1" applyAlignment="1">
      <alignment horizontal="center" vertical="center" wrapText="1"/>
    </xf>
    <xf numFmtId="0" fontId="10" fillId="2" borderId="1" xfId="1" applyNumberFormat="1" applyFont="1" applyFill="1" applyBorder="1" applyAlignment="1">
      <alignment horizontal="justify" vertical="center" wrapText="1"/>
    </xf>
    <xf numFmtId="0" fontId="11" fillId="0" borderId="0" xfId="0" applyFont="1" applyBorder="1" applyAlignment="1">
      <alignment horizontal="center" vertical="center"/>
    </xf>
    <xf numFmtId="0" fontId="11" fillId="2" borderId="0" xfId="0" applyFont="1" applyFill="1" applyBorder="1" applyAlignment="1">
      <alignment horizontal="center" vertical="center" wrapText="1"/>
    </xf>
    <xf numFmtId="0" fontId="11" fillId="0" borderId="0" xfId="0" applyFont="1" applyBorder="1" applyAlignment="1">
      <alignment horizontal="justify" vertical="center"/>
    </xf>
    <xf numFmtId="0" fontId="17" fillId="3" borderId="4" xfId="0" applyFont="1" applyFill="1" applyBorder="1" applyAlignment="1">
      <alignment horizontal="center" vertical="center" wrapText="1"/>
    </xf>
    <xf numFmtId="0" fontId="18" fillId="2" borderId="1" xfId="0" applyFont="1" applyFill="1" applyBorder="1" applyAlignment="1">
      <alignment horizontal="center" vertical="center"/>
    </xf>
    <xf numFmtId="9" fontId="18" fillId="2" borderId="1" xfId="2" applyFont="1" applyFill="1" applyBorder="1" applyAlignment="1">
      <alignment horizontal="center" vertical="center" wrapText="1"/>
    </xf>
    <xf numFmtId="0" fontId="19" fillId="5" borderId="4" xfId="0" applyFont="1" applyFill="1" applyBorder="1" applyAlignment="1">
      <alignment horizontal="center" vertical="center" wrapText="1"/>
    </xf>
    <xf numFmtId="1" fontId="18" fillId="2" borderId="1" xfId="2" applyNumberFormat="1" applyFont="1" applyFill="1" applyBorder="1" applyAlignment="1">
      <alignment horizontal="center" vertical="center" wrapText="1"/>
    </xf>
    <xf numFmtId="9" fontId="16" fillId="2" borderId="1" xfId="2" applyFont="1" applyFill="1" applyBorder="1" applyAlignment="1">
      <alignment horizontal="center" vertical="center"/>
    </xf>
    <xf numFmtId="9" fontId="0" fillId="2" borderId="0" xfId="2" applyFont="1" applyFill="1" applyBorder="1" applyAlignment="1">
      <alignment horizontal="center" vertical="center"/>
    </xf>
    <xf numFmtId="9" fontId="0" fillId="2" borderId="13" xfId="2" applyFont="1" applyFill="1" applyBorder="1" applyAlignment="1">
      <alignment horizontal="center" vertical="center"/>
    </xf>
    <xf numFmtId="0" fontId="7" fillId="2" borderId="1" xfId="0" applyFont="1" applyFill="1" applyBorder="1" applyAlignment="1">
      <alignment horizontal="justify" vertical="center"/>
    </xf>
    <xf numFmtId="1" fontId="10" fillId="2" borderId="1" xfId="2" applyNumberFormat="1" applyFont="1" applyFill="1" applyBorder="1" applyAlignment="1">
      <alignment horizontal="center" vertical="center" wrapText="1"/>
    </xf>
    <xf numFmtId="0" fontId="17" fillId="2" borderId="12" xfId="0" applyFont="1" applyFill="1" applyBorder="1" applyAlignment="1">
      <alignment horizontal="center" vertical="center" wrapText="1"/>
    </xf>
    <xf numFmtId="0" fontId="21" fillId="0" borderId="0" xfId="0" applyFont="1"/>
    <xf numFmtId="0" fontId="22" fillId="3" borderId="14"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15" xfId="0" applyFont="1" applyFill="1" applyBorder="1" applyAlignment="1">
      <alignment vertical="top" wrapText="1"/>
    </xf>
    <xf numFmtId="0" fontId="22" fillId="4" borderId="15"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1" fillId="0" borderId="1" xfId="0" applyFont="1" applyBorder="1" applyAlignment="1">
      <alignment vertical="top" wrapText="1"/>
    </xf>
    <xf numFmtId="0" fontId="21" fillId="2" borderId="1" xfId="0" applyFont="1" applyFill="1" applyBorder="1" applyAlignment="1">
      <alignment horizontal="center" vertical="center"/>
    </xf>
    <xf numFmtId="9" fontId="20" fillId="2" borderId="1" xfId="2" applyFont="1" applyFill="1" applyBorder="1" applyAlignment="1">
      <alignment horizontal="center" vertical="center" wrapText="1"/>
    </xf>
    <xf numFmtId="0" fontId="20" fillId="2" borderId="1" xfId="0" applyFont="1" applyFill="1" applyBorder="1" applyAlignment="1">
      <alignment horizontal="center" vertical="center" wrapText="1"/>
    </xf>
    <xf numFmtId="9" fontId="21" fillId="2" borderId="1" xfId="2" applyFont="1" applyFill="1" applyBorder="1" applyAlignment="1">
      <alignment horizontal="center" vertical="center"/>
    </xf>
    <xf numFmtId="9" fontId="21" fillId="2" borderId="18" xfId="0" applyNumberFormat="1" applyFont="1" applyFill="1" applyBorder="1" applyAlignment="1">
      <alignment horizontal="center" vertical="center"/>
    </xf>
    <xf numFmtId="0" fontId="21" fillId="2" borderId="1" xfId="0" applyFont="1" applyFill="1" applyBorder="1" applyAlignment="1">
      <alignment horizontal="center" vertical="top" wrapText="1"/>
    </xf>
    <xf numFmtId="0" fontId="21" fillId="2" borderId="1" xfId="0" applyFont="1" applyFill="1" applyBorder="1" applyAlignment="1">
      <alignment vertical="top" wrapText="1"/>
    </xf>
    <xf numFmtId="0" fontId="20" fillId="2" borderId="1" xfId="0" applyFont="1" applyFill="1" applyBorder="1" applyAlignment="1">
      <alignment vertical="top" wrapText="1"/>
    </xf>
    <xf numFmtId="0" fontId="24" fillId="2" borderId="1" xfId="0" applyFont="1" applyFill="1" applyBorder="1" applyAlignment="1">
      <alignment horizontal="center" vertical="top" wrapText="1"/>
    </xf>
    <xf numFmtId="0" fontId="21" fillId="9" borderId="1" xfId="0" applyFont="1" applyFill="1" applyBorder="1" applyAlignment="1">
      <alignment vertical="top" wrapText="1"/>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center" vertical="center"/>
    </xf>
    <xf numFmtId="0" fontId="21" fillId="0" borderId="0" xfId="0" applyFont="1" applyAlignment="1">
      <alignment wrapText="1"/>
    </xf>
    <xf numFmtId="0" fontId="2"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9" fontId="21" fillId="2" borderId="1" xfId="0" applyNumberFormat="1" applyFont="1" applyFill="1" applyBorder="1" applyAlignment="1">
      <alignment horizontal="center" vertical="center"/>
    </xf>
    <xf numFmtId="0" fontId="21" fillId="0" borderId="1" xfId="0" applyFont="1" applyBorder="1"/>
    <xf numFmtId="0" fontId="25" fillId="0" borderId="1" xfId="0" applyFont="1" applyBorder="1" applyAlignment="1">
      <alignment vertical="top" wrapText="1"/>
    </xf>
    <xf numFmtId="3"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wrapText="1"/>
    </xf>
    <xf numFmtId="0" fontId="21" fillId="7" borderId="1" xfId="0" applyFont="1" applyFill="1" applyBorder="1" applyAlignment="1">
      <alignment horizontal="center" vertical="center" wrapText="1"/>
    </xf>
    <xf numFmtId="0" fontId="16" fillId="0" borderId="0" xfId="0" applyFont="1" applyAlignment="1">
      <alignment wrapText="1"/>
    </xf>
    <xf numFmtId="0" fontId="16" fillId="0" borderId="0" xfId="0" applyFont="1"/>
    <xf numFmtId="0" fontId="16" fillId="0" borderId="14" xfId="0" applyFont="1" applyBorder="1" applyAlignment="1">
      <alignment wrapText="1"/>
    </xf>
    <xf numFmtId="0" fontId="26" fillId="0" borderId="17" xfId="0" applyFont="1" applyBorder="1" applyAlignment="1">
      <alignment horizontal="center" wrapText="1"/>
    </xf>
    <xf numFmtId="0" fontId="26" fillId="0" borderId="1" xfId="0" applyFont="1" applyBorder="1" applyAlignment="1">
      <alignment horizontal="center" vertical="center"/>
    </xf>
    <xf numFmtId="0" fontId="26" fillId="0" borderId="18" xfId="0" applyFont="1" applyBorder="1" applyAlignment="1">
      <alignment horizontal="center" vertical="center"/>
    </xf>
    <xf numFmtId="0" fontId="26"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16" fillId="0" borderId="17" xfId="0" applyFont="1" applyBorder="1" applyAlignment="1">
      <alignment horizontal="center" wrapText="1"/>
    </xf>
    <xf numFmtId="0" fontId="26" fillId="10" borderId="19" xfId="0" applyFont="1" applyFill="1" applyBorder="1" applyAlignment="1">
      <alignment horizontal="center" wrapText="1"/>
    </xf>
    <xf numFmtId="0" fontId="26" fillId="0" borderId="25" xfId="0" applyFont="1" applyBorder="1" applyAlignment="1">
      <alignment horizontal="center" wrapText="1"/>
    </xf>
    <xf numFmtId="0" fontId="26" fillId="0" borderId="28" xfId="0" applyFont="1" applyBorder="1" applyAlignment="1">
      <alignment horizontal="center" wrapText="1"/>
    </xf>
    <xf numFmtId="0" fontId="26" fillId="0" borderId="30" xfId="0" applyFont="1" applyBorder="1" applyAlignment="1">
      <alignment horizontal="center" wrapText="1"/>
    </xf>
    <xf numFmtId="1" fontId="18" fillId="2" borderId="1" xfId="0" applyNumberFormat="1" applyFont="1" applyFill="1" applyBorder="1" applyAlignment="1">
      <alignment horizontal="center" vertical="center"/>
    </xf>
    <xf numFmtId="9" fontId="18" fillId="2" borderId="1" xfId="2" applyFont="1" applyFill="1" applyBorder="1" applyAlignment="1">
      <alignment horizontal="center" vertical="center"/>
    </xf>
    <xf numFmtId="9" fontId="18" fillId="2" borderId="1" xfId="0" applyNumberFormat="1" applyFont="1" applyFill="1" applyBorder="1" applyAlignment="1">
      <alignment horizontal="center" vertical="center" wrapText="1"/>
    </xf>
    <xf numFmtId="9" fontId="10" fillId="2" borderId="1" xfId="2" applyFont="1" applyFill="1" applyBorder="1" applyAlignment="1">
      <alignment horizontal="center" vertical="center"/>
    </xf>
    <xf numFmtId="9" fontId="1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9" fontId="0" fillId="2" borderId="1" xfId="2" applyFont="1" applyFill="1" applyBorder="1" applyAlignment="1">
      <alignment horizontal="center" vertical="center"/>
    </xf>
    <xf numFmtId="9" fontId="0" fillId="2"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0" xfId="0" applyFont="1" applyFill="1"/>
    <xf numFmtId="3" fontId="20" fillId="2" borderId="1" xfId="0" applyNumberFormat="1" applyFont="1" applyFill="1" applyBorder="1" applyAlignment="1">
      <alignment horizontal="center" vertical="center"/>
    </xf>
    <xf numFmtId="0" fontId="0" fillId="0" borderId="0" xfId="0" applyAlignment="1">
      <alignment horizontal="center"/>
    </xf>
    <xf numFmtId="0" fontId="0" fillId="2" borderId="0" xfId="0" applyFill="1" applyAlignment="1">
      <alignment horizontal="center"/>
    </xf>
    <xf numFmtId="168" fontId="21" fillId="2" borderId="1" xfId="0" applyNumberFormat="1" applyFont="1" applyFill="1" applyBorder="1" applyAlignment="1">
      <alignment vertical="top"/>
    </xf>
    <xf numFmtId="0" fontId="21" fillId="2" borderId="1" xfId="0" applyFont="1" applyFill="1" applyBorder="1"/>
    <xf numFmtId="0" fontId="0" fillId="2" borderId="0" xfId="0" applyFont="1" applyFill="1"/>
    <xf numFmtId="9" fontId="0" fillId="2" borderId="0" xfId="2" applyFont="1" applyFill="1" applyAlignment="1">
      <alignment horizontal="center"/>
    </xf>
    <xf numFmtId="9" fontId="16" fillId="2" borderId="1" xfId="0" applyNumberFormat="1" applyFont="1" applyFill="1" applyBorder="1" applyAlignment="1">
      <alignment horizontal="center"/>
    </xf>
    <xf numFmtId="9" fontId="16" fillId="2" borderId="18" xfId="0" applyNumberFormat="1" applyFont="1" applyFill="1" applyBorder="1" applyAlignment="1">
      <alignment horizontal="center"/>
    </xf>
    <xf numFmtId="9" fontId="27" fillId="2" borderId="1" xfId="2" applyFont="1" applyFill="1" applyBorder="1" applyAlignment="1">
      <alignment horizontal="center"/>
    </xf>
    <xf numFmtId="9" fontId="27" fillId="2" borderId="18" xfId="2" applyFont="1" applyFill="1" applyBorder="1" applyAlignment="1">
      <alignment horizontal="center"/>
    </xf>
    <xf numFmtId="9" fontId="26" fillId="11" borderId="20" xfId="2" applyFont="1" applyFill="1" applyBorder="1" applyAlignment="1">
      <alignment horizontal="center"/>
    </xf>
    <xf numFmtId="9" fontId="26" fillId="11" borderId="21" xfId="2" applyFont="1" applyFill="1" applyBorder="1" applyAlignment="1">
      <alignment horizontal="center"/>
    </xf>
    <xf numFmtId="3" fontId="18" fillId="2" borderId="12" xfId="0" applyNumberFormat="1"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3" fontId="10" fillId="2" borderId="1" xfId="0" applyNumberFormat="1" applyFont="1" applyFill="1" applyBorder="1" applyAlignment="1">
      <alignment horizontal="center" vertical="center" wrapText="1"/>
    </xf>
    <xf numFmtId="9" fontId="10" fillId="2" borderId="1" xfId="2"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9" fontId="0" fillId="2" borderId="1" xfId="2" applyFont="1" applyFill="1" applyBorder="1" applyAlignment="1">
      <alignment horizontal="center" vertical="center"/>
    </xf>
    <xf numFmtId="9" fontId="0" fillId="2" borderId="1" xfId="0" applyNumberFormat="1" applyFont="1" applyFill="1" applyBorder="1" applyAlignment="1">
      <alignment horizontal="center" vertical="center"/>
    </xf>
    <xf numFmtId="9" fontId="18" fillId="2" borderId="1" xfId="0" applyNumberFormat="1" applyFont="1" applyFill="1" applyBorder="1" applyAlignment="1">
      <alignment horizontal="center" vertical="center"/>
    </xf>
    <xf numFmtId="0" fontId="18" fillId="2" borderId="1" xfId="0" applyFont="1" applyFill="1" applyBorder="1" applyAlignment="1">
      <alignment vertical="center" wrapText="1"/>
    </xf>
    <xf numFmtId="0" fontId="18" fillId="2" borderId="1" xfId="1" applyNumberFormat="1" applyFont="1" applyFill="1" applyBorder="1" applyAlignment="1">
      <alignment horizontal="center" vertical="center" wrapText="1"/>
    </xf>
    <xf numFmtId="3" fontId="18" fillId="2" borderId="1" xfId="1" applyNumberFormat="1" applyFont="1" applyFill="1" applyBorder="1" applyAlignment="1">
      <alignment horizontal="center" vertical="center" wrapText="1"/>
    </xf>
    <xf numFmtId="166" fontId="18" fillId="2" borderId="1" xfId="1" applyNumberFormat="1" applyFont="1" applyFill="1" applyBorder="1" applyAlignment="1">
      <alignment horizontal="center" vertical="center" wrapText="1"/>
    </xf>
    <xf numFmtId="0" fontId="18" fillId="8" borderId="1" xfId="5" applyFont="1" applyFill="1" applyBorder="1" applyAlignment="1">
      <alignment horizontal="center" vertical="center"/>
    </xf>
    <xf numFmtId="0" fontId="0" fillId="2" borderId="1" xfId="0" applyFont="1" applyFill="1" applyBorder="1" applyAlignment="1">
      <alignment horizontal="justify" vertical="center"/>
    </xf>
    <xf numFmtId="0" fontId="10" fillId="2" borderId="1" xfId="0" applyFont="1" applyFill="1" applyBorder="1" applyAlignment="1">
      <alignment horizontal="justify" vertical="center" wrapText="1"/>
    </xf>
    <xf numFmtId="0" fontId="12" fillId="2" borderId="4" xfId="0" applyFont="1" applyFill="1" applyBorder="1" applyAlignment="1">
      <alignment horizontal="justify" vertical="center"/>
    </xf>
    <xf numFmtId="0" fontId="10" fillId="2" borderId="12" xfId="0" applyFont="1" applyFill="1" applyBorder="1" applyAlignment="1">
      <alignment horizontal="justify" vertical="center" wrapText="1"/>
    </xf>
    <xf numFmtId="0" fontId="19"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16" fillId="2" borderId="1" xfId="0" applyFont="1" applyFill="1" applyBorder="1" applyAlignment="1" applyProtection="1">
      <alignment horizontal="justify" vertical="center"/>
      <protection locked="0"/>
    </xf>
    <xf numFmtId="0" fontId="16" fillId="2" borderId="1" xfId="0" applyFont="1" applyFill="1" applyBorder="1" applyAlignment="1" applyProtection="1">
      <alignment horizontal="center" vertical="center"/>
      <protection locked="0"/>
    </xf>
    <xf numFmtId="0" fontId="16" fillId="2" borderId="1" xfId="0" applyFont="1" applyFill="1" applyBorder="1" applyAlignment="1">
      <alignment vertical="center"/>
    </xf>
    <xf numFmtId="0" fontId="16" fillId="2" borderId="1" xfId="0" applyFont="1" applyFill="1" applyBorder="1"/>
    <xf numFmtId="9" fontId="10" fillId="2" borderId="4" xfId="0"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9" fontId="18"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9" fontId="0" fillId="0" borderId="0" xfId="0" applyNumberFormat="1" applyFont="1" applyBorder="1" applyAlignment="1">
      <alignment horizontal="center"/>
    </xf>
    <xf numFmtId="0" fontId="16" fillId="0" borderId="36" xfId="0" applyFont="1" applyBorder="1" applyAlignment="1">
      <alignment wrapText="1"/>
    </xf>
    <xf numFmtId="0" fontId="26" fillId="0" borderId="5" xfId="0" applyFont="1" applyBorder="1" applyAlignment="1">
      <alignment horizontal="center" vertical="center" wrapText="1"/>
    </xf>
    <xf numFmtId="0" fontId="26" fillId="0" borderId="5" xfId="0" applyFont="1" applyBorder="1" applyAlignment="1">
      <alignment horizontal="center" wrapText="1"/>
    </xf>
    <xf numFmtId="0" fontId="16" fillId="0" borderId="5" xfId="0" applyFont="1" applyBorder="1" applyAlignment="1">
      <alignment horizontal="center" wrapText="1"/>
    </xf>
    <xf numFmtId="0" fontId="26" fillId="10" borderId="37" xfId="0" applyFont="1" applyFill="1" applyBorder="1" applyAlignment="1">
      <alignment horizontal="center" wrapText="1"/>
    </xf>
    <xf numFmtId="0" fontId="26" fillId="0" borderId="26" xfId="0" applyFont="1" applyBorder="1" applyAlignment="1">
      <alignment horizontal="center" wrapText="1"/>
    </xf>
    <xf numFmtId="0" fontId="26" fillId="0" borderId="0" xfId="0" applyFont="1" applyBorder="1" applyAlignment="1">
      <alignment horizontal="center" wrapText="1"/>
    </xf>
    <xf numFmtId="0" fontId="26" fillId="0" borderId="31" xfId="0" applyFont="1" applyBorder="1" applyAlignment="1">
      <alignment horizontal="center" wrapText="1"/>
    </xf>
    <xf numFmtId="9" fontId="18" fillId="2" borderId="1" xfId="0" applyNumberFormat="1" applyFont="1" applyFill="1" applyBorder="1" applyAlignment="1">
      <alignment horizontal="center" vertical="center"/>
    </xf>
    <xf numFmtId="0" fontId="10" fillId="2" borderId="1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xf numFmtId="9" fontId="10" fillId="2" borderId="1" xfId="2" applyFont="1" applyFill="1" applyBorder="1" applyAlignment="1">
      <alignment horizontal="center" vertical="center"/>
    </xf>
    <xf numFmtId="9" fontId="10" fillId="2" borderId="1" xfId="0" applyNumberFormat="1" applyFont="1" applyFill="1" applyBorder="1" applyAlignment="1">
      <alignment horizontal="center" vertical="center"/>
    </xf>
    <xf numFmtId="0" fontId="19" fillId="6" borderId="14" xfId="0" applyFont="1" applyFill="1" applyBorder="1" applyAlignment="1">
      <alignment horizontal="center" wrapText="1"/>
    </xf>
    <xf numFmtId="0" fontId="19" fillId="6" borderId="15" xfId="0" applyFont="1" applyFill="1" applyBorder="1" applyAlignment="1">
      <alignment horizontal="center" wrapText="1"/>
    </xf>
    <xf numFmtId="3" fontId="10" fillId="12" borderId="1" xfId="0" applyNumberFormat="1" applyFont="1" applyFill="1" applyBorder="1" applyAlignment="1">
      <alignment horizontal="center" vertical="center" wrapText="1"/>
    </xf>
    <xf numFmtId="3" fontId="18" fillId="13" borderId="1" xfId="1" applyNumberFormat="1" applyFont="1" applyFill="1" applyBorder="1" applyAlignment="1">
      <alignment horizontal="center" vertical="center" wrapText="1"/>
    </xf>
    <xf numFmtId="3" fontId="18" fillId="15" borderId="12" xfId="0" applyNumberFormat="1" applyFont="1" applyFill="1" applyBorder="1" applyAlignment="1">
      <alignment horizontal="center" vertical="center" wrapText="1"/>
    </xf>
    <xf numFmtId="3" fontId="10" fillId="15" borderId="1" xfId="0" applyNumberFormat="1" applyFont="1" applyFill="1" applyBorder="1" applyAlignment="1">
      <alignment horizontal="center" vertical="center" wrapText="1"/>
    </xf>
    <xf numFmtId="164" fontId="0" fillId="0" borderId="0" xfId="1" applyFont="1"/>
    <xf numFmtId="164" fontId="0" fillId="0" borderId="0" xfId="0" applyNumberFormat="1"/>
    <xf numFmtId="0" fontId="11" fillId="0" borderId="0" xfId="0" applyFont="1"/>
    <xf numFmtId="0" fontId="10" fillId="0" borderId="0" xfId="0" applyFont="1"/>
    <xf numFmtId="164" fontId="4" fillId="2" borderId="1" xfId="1" applyFont="1" applyFill="1" applyBorder="1" applyAlignment="1">
      <alignment horizontal="center" vertical="center"/>
    </xf>
    <xf numFmtId="3" fontId="16" fillId="0" borderId="1" xfId="0" applyNumberFormat="1" applyFont="1" applyBorder="1" applyAlignment="1">
      <alignment wrapText="1"/>
    </xf>
    <xf numFmtId="3" fontId="16" fillId="0" borderId="1" xfId="0" applyNumberFormat="1" applyFont="1" applyBorder="1"/>
    <xf numFmtId="3" fontId="0" fillId="0" borderId="1" xfId="0" applyNumberFormat="1" applyBorder="1"/>
    <xf numFmtId="0" fontId="19" fillId="6" borderId="15" xfId="0" applyFont="1" applyFill="1" applyBorder="1" applyAlignment="1">
      <alignment horizontal="center"/>
    </xf>
    <xf numFmtId="0" fontId="7" fillId="6" borderId="15" xfId="0" applyFont="1" applyFill="1" applyBorder="1" applyAlignment="1">
      <alignment horizontal="center"/>
    </xf>
    <xf numFmtId="0" fontId="7" fillId="6" borderId="16" xfId="0" applyFont="1" applyFill="1" applyBorder="1" applyAlignment="1">
      <alignment horizontal="center"/>
    </xf>
    <xf numFmtId="3" fontId="0" fillId="0" borderId="18" xfId="0" applyNumberFormat="1" applyBorder="1"/>
    <xf numFmtId="0" fontId="16" fillId="0" borderId="19" xfId="0" applyFont="1" applyBorder="1" applyAlignment="1">
      <alignment horizontal="center" wrapText="1"/>
    </xf>
    <xf numFmtId="3" fontId="16" fillId="0" borderId="20" xfId="0" applyNumberFormat="1" applyFont="1" applyBorder="1" applyAlignment="1">
      <alignment wrapText="1"/>
    </xf>
    <xf numFmtId="3" fontId="16" fillId="0" borderId="20" xfId="0" applyNumberFormat="1" applyFont="1" applyBorder="1"/>
    <xf numFmtId="3" fontId="0" fillId="0" borderId="20" xfId="0" applyNumberFormat="1" applyBorder="1"/>
    <xf numFmtId="3" fontId="0" fillId="0" borderId="21" xfId="0" applyNumberFormat="1" applyBorder="1"/>
    <xf numFmtId="3"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4" xfId="0" applyFont="1" applyFill="1" applyBorder="1" applyAlignment="1">
      <alignment horizontal="center" vertical="center" wrapText="1"/>
    </xf>
    <xf numFmtId="3" fontId="18" fillId="2" borderId="12" xfId="0" applyNumberFormat="1" applyFont="1" applyFill="1" applyBorder="1" applyAlignment="1">
      <alignment horizontal="center" vertical="center" wrapText="1"/>
    </xf>
    <xf numFmtId="3" fontId="18" fillId="2" borderId="13" xfId="0" applyNumberFormat="1" applyFont="1" applyFill="1" applyBorder="1" applyAlignment="1">
      <alignment horizontal="center" vertical="center" wrapText="1"/>
    </xf>
    <xf numFmtId="3" fontId="18" fillId="2" borderId="4" xfId="0" applyNumberFormat="1" applyFont="1" applyFill="1" applyBorder="1" applyAlignment="1">
      <alignment horizontal="center" vertical="center" wrapText="1"/>
    </xf>
    <xf numFmtId="3" fontId="18" fillId="12" borderId="12" xfId="0" applyNumberFormat="1" applyFont="1" applyFill="1" applyBorder="1" applyAlignment="1">
      <alignment horizontal="center" vertical="center" wrapText="1"/>
    </xf>
    <xf numFmtId="3" fontId="18" fillId="12" borderId="13" xfId="0" applyNumberFormat="1" applyFont="1" applyFill="1" applyBorder="1" applyAlignment="1">
      <alignment horizontal="center" vertical="center" wrapText="1"/>
    </xf>
    <xf numFmtId="3" fontId="18" fillId="12" borderId="4" xfId="0" applyNumberFormat="1" applyFont="1" applyFill="1" applyBorder="1" applyAlignment="1">
      <alignment horizontal="center" vertical="center" wrapText="1"/>
    </xf>
    <xf numFmtId="3" fontId="18" fillId="14" borderId="1" xfId="0" applyNumberFormat="1" applyFont="1" applyFill="1" applyBorder="1" applyAlignment="1">
      <alignment horizontal="center" vertical="center" wrapText="1"/>
    </xf>
    <xf numFmtId="3" fontId="18" fillId="12" borderId="1" xfId="0" applyNumberFormat="1" applyFont="1" applyFill="1" applyBorder="1" applyAlignment="1">
      <alignment horizontal="center" vertical="center" wrapText="1"/>
    </xf>
    <xf numFmtId="3" fontId="18" fillId="15" borderId="1" xfId="0" applyNumberFormat="1" applyFont="1" applyFill="1" applyBorder="1" applyAlignment="1">
      <alignment horizontal="center" vertical="center" wrapText="1"/>
    </xf>
    <xf numFmtId="3" fontId="18" fillId="1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18" fillId="2" borderId="1" xfId="2" applyFont="1" applyFill="1" applyBorder="1" applyAlignment="1">
      <alignment horizontal="center" vertical="center"/>
    </xf>
    <xf numFmtId="9" fontId="18" fillId="2" borderId="1" xfId="0" applyNumberFormat="1" applyFont="1" applyFill="1" applyBorder="1" applyAlignment="1">
      <alignment horizontal="center" vertical="center"/>
    </xf>
    <xf numFmtId="0" fontId="18" fillId="2"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1" xfId="0" applyFont="1" applyBorder="1" applyAlignment="1">
      <alignment horizontal="center" vertical="center" wrapText="1"/>
    </xf>
    <xf numFmtId="164" fontId="4" fillId="2" borderId="1" xfId="1" applyFont="1" applyFill="1" applyBorder="1" applyAlignment="1">
      <alignment horizontal="center" vertical="center"/>
    </xf>
    <xf numFmtId="164" fontId="4" fillId="2" borderId="2" xfId="1" applyFont="1" applyFill="1" applyBorder="1" applyAlignment="1">
      <alignment horizontal="center" vertical="center"/>
    </xf>
    <xf numFmtId="164" fontId="4" fillId="2" borderId="5" xfId="1" applyFont="1" applyFill="1" applyBorder="1" applyAlignment="1">
      <alignment horizontal="center"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0" fillId="0" borderId="3" xfId="0"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2" borderId="12" xfId="0" applyNumberFormat="1" applyFont="1" applyFill="1" applyBorder="1" applyAlignment="1">
      <alignment horizontal="center" vertical="center"/>
    </xf>
    <xf numFmtId="3" fontId="0" fillId="2" borderId="13" xfId="0" applyNumberFormat="1" applyFont="1" applyFill="1" applyBorder="1" applyAlignment="1">
      <alignment horizontal="center" vertical="center"/>
    </xf>
    <xf numFmtId="3" fontId="0" fillId="2" borderId="4"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166" fontId="4" fillId="2" borderId="2" xfId="1" applyNumberFormat="1" applyFont="1" applyFill="1" applyBorder="1" applyAlignment="1">
      <alignment vertical="center"/>
    </xf>
    <xf numFmtId="166" fontId="4" fillId="2" borderId="5" xfId="1" applyNumberFormat="1" applyFont="1" applyFill="1" applyBorder="1" applyAlignment="1">
      <alignmen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4" xfId="0" applyFont="1" applyFill="1" applyBorder="1" applyAlignment="1">
      <alignment horizontal="center" vertical="center" wrapText="1"/>
    </xf>
    <xf numFmtId="3" fontId="0" fillId="2" borderId="12" xfId="0" applyNumberFormat="1" applyFont="1" applyFill="1" applyBorder="1" applyAlignment="1">
      <alignment horizontal="center" vertical="center" wrapText="1"/>
    </xf>
    <xf numFmtId="3" fontId="0" fillId="2" borderId="13" xfId="0" applyNumberFormat="1" applyFont="1" applyFill="1" applyBorder="1" applyAlignment="1">
      <alignment horizontal="center" vertical="center" wrapText="1"/>
    </xf>
    <xf numFmtId="3" fontId="0" fillId="2" borderId="4" xfId="0" applyNumberFormat="1" applyFont="1" applyFill="1" applyBorder="1" applyAlignment="1">
      <alignment horizontal="center" vertical="center" wrapText="1"/>
    </xf>
    <xf numFmtId="0" fontId="10" fillId="2" borderId="12"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0" fillId="2" borderId="12" xfId="3" applyNumberFormat="1" applyFont="1" applyFill="1" applyBorder="1" applyAlignment="1">
      <alignment horizontal="center" vertical="center"/>
    </xf>
    <xf numFmtId="0" fontId="0" fillId="2" borderId="4" xfId="3" applyNumberFormat="1" applyFont="1" applyFill="1" applyBorder="1" applyAlignment="1">
      <alignment horizontal="center" vertical="center"/>
    </xf>
    <xf numFmtId="9" fontId="0" fillId="2" borderId="12" xfId="2" applyFont="1" applyFill="1" applyBorder="1" applyAlignment="1">
      <alignment horizontal="center" vertical="center"/>
    </xf>
    <xf numFmtId="9" fontId="0" fillId="2" borderId="4" xfId="2" applyFont="1" applyFill="1" applyBorder="1" applyAlignment="1">
      <alignment horizontal="center" vertical="center"/>
    </xf>
    <xf numFmtId="9" fontId="0" fillId="2" borderId="12" xfId="0" applyNumberFormat="1" applyFont="1" applyFill="1" applyBorder="1" applyAlignment="1">
      <alignment horizontal="center" vertical="center"/>
    </xf>
    <xf numFmtId="9" fontId="0" fillId="2" borderId="4" xfId="0" applyNumberFormat="1" applyFont="1" applyFill="1" applyBorder="1" applyAlignment="1">
      <alignment horizontal="center" vertical="center"/>
    </xf>
    <xf numFmtId="0" fontId="10" fillId="2" borderId="12" xfId="0" applyFont="1" applyFill="1" applyBorder="1" applyAlignment="1">
      <alignment horizontal="justify" vertical="center"/>
    </xf>
    <xf numFmtId="0" fontId="10" fillId="2" borderId="4" xfId="0" applyFont="1" applyFill="1" applyBorder="1" applyAlignment="1">
      <alignment horizontal="justify" vertical="center"/>
    </xf>
    <xf numFmtId="166" fontId="4" fillId="2" borderId="2" xfId="1" applyNumberFormat="1" applyFont="1" applyFill="1" applyBorder="1" applyAlignment="1">
      <alignment horizontal="center" vertical="center"/>
    </xf>
    <xf numFmtId="166" fontId="4" fillId="2" borderId="5" xfId="1" applyNumberFormat="1" applyFont="1" applyFill="1" applyBorder="1" applyAlignment="1">
      <alignment horizontal="center" vertical="center"/>
    </xf>
    <xf numFmtId="9" fontId="4" fillId="2" borderId="0" xfId="0" applyNumberFormat="1" applyFont="1" applyFill="1" applyBorder="1" applyAlignment="1">
      <alignment horizontal="center" vertical="center"/>
    </xf>
    <xf numFmtId="164" fontId="4" fillId="2" borderId="0" xfId="1" applyFont="1" applyFill="1" applyBorder="1" applyAlignment="1">
      <alignment horizontal="left" vertical="center"/>
    </xf>
    <xf numFmtId="3" fontId="10" fillId="12" borderId="12"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3" fontId="0" fillId="12" borderId="12" xfId="0" applyNumberFormat="1" applyFont="1" applyFill="1" applyBorder="1" applyAlignment="1">
      <alignment horizontal="center" vertical="center" wrapText="1"/>
    </xf>
    <xf numFmtId="3" fontId="0" fillId="12" borderId="13" xfId="0" applyNumberFormat="1" applyFont="1" applyFill="1" applyBorder="1" applyAlignment="1">
      <alignment horizontal="center" vertical="center" wrapText="1"/>
    </xf>
    <xf numFmtId="3" fontId="0" fillId="12" borderId="4"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3" fontId="10" fillId="2" borderId="12"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4" xfId="0" applyFont="1" applyFill="1" applyBorder="1" applyAlignment="1">
      <alignment horizontal="center" vertical="center"/>
    </xf>
    <xf numFmtId="0" fontId="0" fillId="2" borderId="1" xfId="0" applyFont="1" applyFill="1" applyBorder="1" applyAlignment="1"/>
    <xf numFmtId="0" fontId="0"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9" fontId="0" fillId="2" borderId="13" xfId="0" applyNumberFormat="1" applyFont="1" applyFill="1" applyBorder="1" applyAlignment="1">
      <alignment horizontal="center" vertical="center"/>
    </xf>
    <xf numFmtId="3" fontId="10" fillId="2" borderId="12" xfId="2" applyNumberFormat="1" applyFont="1" applyFill="1" applyBorder="1" applyAlignment="1">
      <alignment horizontal="center" vertical="center" wrapText="1"/>
    </xf>
    <xf numFmtId="0" fontId="0" fillId="2" borderId="13" xfId="0" applyFont="1" applyFill="1" applyBorder="1" applyAlignment="1"/>
    <xf numFmtId="0" fontId="0" fillId="2" borderId="4" xfId="0" applyFont="1" applyFill="1" applyBorder="1" applyAlignment="1"/>
    <xf numFmtId="3" fontId="10" fillId="12" borderId="12" xfId="2" applyNumberFormat="1" applyFont="1" applyFill="1" applyBorder="1" applyAlignment="1">
      <alignment horizontal="center" vertical="center" wrapText="1"/>
    </xf>
    <xf numFmtId="3" fontId="10" fillId="12" borderId="13" xfId="2" applyNumberFormat="1" applyFont="1" applyFill="1" applyBorder="1" applyAlignment="1">
      <alignment horizontal="center" vertical="center" wrapText="1"/>
    </xf>
    <xf numFmtId="3" fontId="10" fillId="12" borderId="4" xfId="2" applyNumberFormat="1" applyFont="1" applyFill="1" applyBorder="1" applyAlignment="1">
      <alignment horizontal="center" vertical="center" wrapText="1"/>
    </xf>
    <xf numFmtId="164" fontId="4" fillId="2" borderId="2" xfId="1" applyFont="1" applyFill="1" applyBorder="1" applyAlignment="1">
      <alignment horizontal="center"/>
    </xf>
    <xf numFmtId="164" fontId="4" fillId="2" borderId="3" xfId="1" applyFont="1" applyFill="1" applyBorder="1" applyAlignment="1">
      <alignment horizontal="center"/>
    </xf>
    <xf numFmtId="164" fontId="4" fillId="2" borderId="5" xfId="1" applyFont="1" applyFill="1" applyBorder="1" applyAlignment="1">
      <alignment horizont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4" xfId="0" applyFont="1" applyFill="1" applyBorder="1" applyAlignment="1">
      <alignment horizontal="center" vertical="center"/>
    </xf>
    <xf numFmtId="3"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9" fontId="10" fillId="2" borderId="1" xfId="2" applyFont="1" applyFill="1" applyBorder="1" applyAlignment="1">
      <alignment horizontal="center" vertical="center"/>
    </xf>
    <xf numFmtId="9" fontId="10" fillId="2" borderId="4" xfId="2" applyFont="1" applyFill="1" applyBorder="1" applyAlignment="1">
      <alignment horizontal="center" vertical="center"/>
    </xf>
    <xf numFmtId="9" fontId="10" fillId="2" borderId="1" xfId="0" applyNumberFormat="1" applyFont="1" applyFill="1" applyBorder="1" applyAlignment="1">
      <alignment horizontal="center" vertical="center"/>
    </xf>
    <xf numFmtId="9" fontId="10" fillId="2" borderId="4"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wrapText="1"/>
    </xf>
    <xf numFmtId="9" fontId="10" fillId="2" borderId="1" xfId="2" applyFont="1" applyFill="1" applyBorder="1" applyAlignment="1">
      <alignment horizontal="center" vertical="center" wrapText="1"/>
    </xf>
    <xf numFmtId="9" fontId="10" fillId="2" borderId="4" xfId="2"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2" fillId="2" borderId="1"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2" fillId="3" borderId="12" xfId="0" applyFont="1" applyFill="1" applyBorder="1" applyAlignment="1">
      <alignment horizontal="center" vertical="center" wrapText="1"/>
    </xf>
    <xf numFmtId="0" fontId="21" fillId="2" borderId="17" xfId="0" applyFont="1" applyFill="1" applyBorder="1" applyAlignment="1">
      <alignment horizontal="center" vertical="center"/>
    </xf>
    <xf numFmtId="0" fontId="21"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3" fontId="21" fillId="2" borderId="1" xfId="0" applyNumberFormat="1" applyFont="1" applyFill="1" applyBorder="1" applyAlignment="1">
      <alignment horizontal="center" vertical="center"/>
    </xf>
    <xf numFmtId="0" fontId="21" fillId="2" borderId="17"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2" borderId="1" xfId="0" applyFont="1" applyFill="1" applyBorder="1" applyAlignment="1">
      <alignment horizontal="center" vertical="top" wrapText="1"/>
    </xf>
    <xf numFmtId="3" fontId="20" fillId="2" borderId="1" xfId="0" applyNumberFormat="1" applyFont="1" applyFill="1" applyBorder="1" applyAlignment="1">
      <alignment horizontal="center" vertical="center"/>
    </xf>
    <xf numFmtId="0" fontId="24" fillId="7" borderId="1" xfId="0" applyFont="1" applyFill="1" applyBorder="1" applyAlignment="1">
      <alignment horizontal="center" vertical="center" wrapText="1"/>
    </xf>
    <xf numFmtId="0" fontId="24" fillId="2" borderId="1" xfId="0" applyFont="1" applyFill="1" applyBorder="1" applyAlignment="1">
      <alignment horizontal="center" vertical="top" wrapText="1"/>
    </xf>
    <xf numFmtId="3" fontId="20"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xf>
    <xf numFmtId="3" fontId="26" fillId="2" borderId="26" xfId="0" applyNumberFormat="1" applyFont="1" applyFill="1" applyBorder="1" applyAlignment="1">
      <alignment horizontal="center"/>
    </xf>
    <xf numFmtId="3" fontId="26" fillId="2" borderId="27" xfId="0" applyNumberFormat="1" applyFont="1" applyFill="1" applyBorder="1" applyAlignment="1">
      <alignment horizontal="center"/>
    </xf>
    <xf numFmtId="3" fontId="26" fillId="2" borderId="0" xfId="0" applyNumberFormat="1" applyFont="1" applyFill="1" applyAlignment="1">
      <alignment horizontal="center"/>
    </xf>
    <xf numFmtId="0" fontId="26" fillId="2" borderId="29" xfId="0" applyFont="1" applyFill="1" applyBorder="1" applyAlignment="1">
      <alignment horizontal="center"/>
    </xf>
    <xf numFmtId="9" fontId="16" fillId="2" borderId="0" xfId="0" applyNumberFormat="1" applyFont="1" applyFill="1" applyAlignment="1">
      <alignment horizontal="center"/>
    </xf>
    <xf numFmtId="0" fontId="16" fillId="2" borderId="29" xfId="0" applyFont="1" applyFill="1" applyBorder="1" applyAlignment="1">
      <alignment horizontal="center"/>
    </xf>
    <xf numFmtId="9" fontId="16" fillId="2" borderId="31" xfId="0" applyNumberFormat="1" applyFont="1" applyFill="1" applyBorder="1" applyAlignment="1">
      <alignment horizontal="center"/>
    </xf>
    <xf numFmtId="0" fontId="16" fillId="2" borderId="32" xfId="0" applyFont="1" applyFill="1" applyBorder="1" applyAlignment="1">
      <alignment horizontal="center"/>
    </xf>
  </cellXfs>
  <cellStyles count="6">
    <cellStyle name="Millares" xfId="3" builtinId="3"/>
    <cellStyle name="Moneda" xfId="1" builtinId="4"/>
    <cellStyle name="Moneda 2" xfId="4" xr:uid="{00000000-0005-0000-0000-000002000000}"/>
    <cellStyle name="Normal" xfId="0" builtinId="0"/>
    <cellStyle name="Normal 2" xfId="5" xr:uid="{00000000-0005-0000-0000-000004000000}"/>
    <cellStyle name="Porcentaje" xfId="2" builtinId="5"/>
  </cellStyles>
  <dxfs count="0"/>
  <tableStyles count="0" defaultTableStyle="TableStyleMedium2" defaultPivotStyle="PivotStyleLight16"/>
  <colors>
    <mruColors>
      <color rgb="FF00FF99"/>
      <color rgb="FF00FFFF"/>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twoCellAnchor>
    <xdr:from>
      <xdr:col>2</xdr:col>
      <xdr:colOff>1559857</xdr:colOff>
      <xdr:row>6</xdr:row>
      <xdr:rowOff>88900</xdr:rowOff>
    </xdr:from>
    <xdr:to>
      <xdr:col>4</xdr:col>
      <xdr:colOff>1027980</xdr:colOff>
      <xdr:row>7</xdr:row>
      <xdr:rowOff>762000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93457" y="1816100"/>
          <a:ext cx="3316223"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390524</xdr:colOff>
      <xdr:row>0</xdr:row>
      <xdr:rowOff>38100</xdr:rowOff>
    </xdr:from>
    <xdr:to>
      <xdr:col>3</xdr:col>
      <xdr:colOff>285750</xdr:colOff>
      <xdr:row>1</xdr:row>
      <xdr:rowOff>464137</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4824" y="38100"/>
          <a:ext cx="2695576" cy="86418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19050</xdr:rowOff>
    </xdr:from>
    <xdr:to>
      <xdr:col>1</xdr:col>
      <xdr:colOff>495299</xdr:colOff>
      <xdr:row>1</xdr:row>
      <xdr:rowOff>445087</xdr:rowOff>
    </xdr:to>
    <xdr:pic>
      <xdr:nvPicPr>
        <xdr:cNvPr id="2" name="Imagen 1">
          <a:extLst>
            <a:ext uri="{FF2B5EF4-FFF2-40B4-BE49-F238E27FC236}">
              <a16:creationId xmlns:a16="http://schemas.microsoft.com/office/drawing/2014/main" id="{28A48577-0F91-427F-A9A4-B80216BE2D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
          <a:ext cx="1628774" cy="51176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1</xdr:row>
      <xdr:rowOff>209550</xdr:rowOff>
    </xdr:from>
    <xdr:to>
      <xdr:col>0</xdr:col>
      <xdr:colOff>2711590</xdr:colOff>
      <xdr:row>1</xdr:row>
      <xdr:rowOff>828674</xdr:rowOff>
    </xdr:to>
    <xdr:pic>
      <xdr:nvPicPr>
        <xdr:cNvPr id="5" name="Imagen 4">
          <a:extLst>
            <a:ext uri="{FF2B5EF4-FFF2-40B4-BE49-F238E27FC236}">
              <a16:creationId xmlns:a16="http://schemas.microsoft.com/office/drawing/2014/main" id="{4689D089-496B-4A7D-B99A-37244CEF62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409575"/>
          <a:ext cx="2635390" cy="6191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3"/>
  <sheetViews>
    <sheetView topLeftCell="A7" zoomScale="70" zoomScaleNormal="70" workbookViewId="0">
      <pane xSplit="1" ySplit="7" topLeftCell="D67" activePane="bottomRight" state="frozen"/>
      <selection activeCell="A7" sqref="A7"/>
      <selection pane="topRight" activeCell="B7" sqref="B7"/>
      <selection pane="bottomLeft" activeCell="A8" sqref="A8"/>
      <selection pane="bottomRight" activeCell="U74" sqref="U74"/>
    </sheetView>
  </sheetViews>
  <sheetFormatPr baseColWidth="10" defaultRowHeight="15" x14ac:dyDescent="0.25"/>
  <cols>
    <col min="2" max="2" width="19.7109375" customWidth="1"/>
    <col min="3" max="3" width="39" style="17" customWidth="1"/>
    <col min="4" max="4" width="26.140625" customWidth="1"/>
    <col min="5" max="5" width="23.42578125" hidden="1" customWidth="1"/>
    <col min="6" max="6" width="29" hidden="1" customWidth="1"/>
    <col min="7" max="7" width="24.7109375" hidden="1" customWidth="1"/>
    <col min="8" max="8" width="40" hidden="1" customWidth="1"/>
    <col min="9" max="9" width="34.85546875" customWidth="1"/>
    <col min="10" max="10" width="30.28515625" customWidth="1"/>
    <col min="11" max="11" width="30.28515625" style="17" customWidth="1"/>
    <col min="12" max="12" width="21.85546875" customWidth="1"/>
    <col min="13" max="13" width="20.42578125" customWidth="1"/>
    <col min="14" max="14" width="20.28515625" customWidth="1"/>
    <col min="15" max="15" width="29.42578125" customWidth="1"/>
    <col min="16" max="16" width="23.28515625" customWidth="1"/>
    <col min="17" max="17" width="20.85546875" customWidth="1"/>
    <col min="18" max="18" width="16.5703125" customWidth="1"/>
    <col min="19" max="19" width="15.42578125" customWidth="1"/>
    <col min="20" max="20" width="17.85546875" customWidth="1"/>
    <col min="21" max="21" width="19.7109375" customWidth="1"/>
    <col min="22" max="22" width="17" customWidth="1"/>
  </cols>
  <sheetData>
    <row r="1" spans="1:25" ht="18.75" x14ac:dyDescent="0.25">
      <c r="A1" s="252"/>
      <c r="B1" s="253"/>
      <c r="C1" s="253"/>
      <c r="D1" s="253"/>
      <c r="E1" s="253"/>
      <c r="F1" s="254"/>
      <c r="G1" s="258" t="s">
        <v>43</v>
      </c>
      <c r="H1" s="258"/>
      <c r="I1" s="258"/>
      <c r="J1" s="258"/>
      <c r="K1" s="258"/>
      <c r="L1" s="258"/>
      <c r="M1" s="258"/>
      <c r="N1" s="258"/>
      <c r="O1" s="258"/>
      <c r="P1" s="258"/>
      <c r="Q1" s="258"/>
      <c r="R1" s="258"/>
      <c r="S1" s="258"/>
      <c r="T1" s="258"/>
      <c r="U1" s="258"/>
    </row>
    <row r="2" spans="1:25" ht="15.75" x14ac:dyDescent="0.25">
      <c r="A2" s="255"/>
      <c r="B2" s="256"/>
      <c r="C2" s="256"/>
      <c r="D2" s="256"/>
      <c r="E2" s="256"/>
      <c r="F2" s="257"/>
      <c r="G2" s="259" t="s">
        <v>69</v>
      </c>
      <c r="H2" s="260"/>
      <c r="I2" s="259" t="s">
        <v>68</v>
      </c>
      <c r="J2" s="261"/>
      <c r="K2" s="104"/>
      <c r="L2" s="259" t="s">
        <v>73</v>
      </c>
      <c r="M2" s="261"/>
      <c r="N2" s="261"/>
      <c r="O2" s="261"/>
      <c r="P2" s="261"/>
      <c r="Q2" s="261"/>
      <c r="R2" s="261"/>
      <c r="S2" s="261"/>
      <c r="T2" s="261"/>
      <c r="U2" s="261"/>
    </row>
    <row r="3" spans="1:25" x14ac:dyDescent="0.25">
      <c r="A3" s="244" t="s">
        <v>48</v>
      </c>
      <c r="B3" s="244"/>
      <c r="C3" s="244"/>
      <c r="D3" s="244"/>
      <c r="E3" s="244"/>
      <c r="F3" s="244"/>
      <c r="G3" s="244"/>
      <c r="H3" s="244"/>
      <c r="I3" s="244"/>
      <c r="J3" s="244"/>
      <c r="K3" s="244"/>
      <c r="L3" s="244"/>
      <c r="M3" s="244"/>
      <c r="N3" s="244"/>
      <c r="O3" s="244"/>
      <c r="P3" s="244"/>
      <c r="Q3" s="244"/>
      <c r="R3" s="244"/>
      <c r="S3" s="244"/>
      <c r="T3" s="244"/>
      <c r="U3" s="244"/>
    </row>
    <row r="4" spans="1:25" x14ac:dyDescent="0.25">
      <c r="A4" s="244"/>
      <c r="B4" s="244"/>
      <c r="C4" s="244"/>
      <c r="D4" s="244"/>
      <c r="E4" s="244"/>
      <c r="F4" s="244"/>
      <c r="G4" s="244"/>
      <c r="H4" s="244"/>
      <c r="I4" s="244"/>
      <c r="J4" s="244"/>
      <c r="K4" s="244"/>
      <c r="L4" s="244"/>
      <c r="M4" s="244"/>
      <c r="N4" s="244"/>
      <c r="O4" s="244"/>
      <c r="P4" s="244"/>
      <c r="Q4" s="244"/>
      <c r="R4" s="244"/>
      <c r="S4" s="244"/>
      <c r="T4" s="244"/>
      <c r="U4" s="244"/>
    </row>
    <row r="5" spans="1:25" x14ac:dyDescent="0.25">
      <c r="A5" s="244"/>
      <c r="B5" s="244"/>
      <c r="C5" s="244"/>
      <c r="D5" s="244"/>
      <c r="E5" s="244"/>
      <c r="F5" s="244"/>
      <c r="G5" s="244"/>
      <c r="H5" s="244"/>
      <c r="I5" s="244"/>
      <c r="J5" s="244"/>
      <c r="K5" s="244"/>
      <c r="L5" s="244"/>
      <c r="M5" s="244"/>
      <c r="N5" s="244"/>
      <c r="O5" s="244"/>
      <c r="P5" s="244"/>
      <c r="Q5" s="244"/>
      <c r="R5" s="244"/>
      <c r="S5" s="244"/>
      <c r="T5" s="244"/>
      <c r="U5" s="244"/>
    </row>
    <row r="6" spans="1:25" ht="15.75"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5" s="17" customFormat="1" ht="18.75" x14ac:dyDescent="0.25">
      <c r="A7" s="252"/>
      <c r="B7" s="253"/>
      <c r="C7" s="253"/>
      <c r="D7" s="253"/>
      <c r="E7" s="253"/>
      <c r="F7" s="262"/>
      <c r="G7" s="258" t="s">
        <v>43</v>
      </c>
      <c r="H7" s="258"/>
      <c r="I7" s="258"/>
      <c r="J7" s="258"/>
      <c r="K7" s="258"/>
      <c r="L7" s="258"/>
      <c r="M7" s="258"/>
      <c r="N7" s="258"/>
      <c r="O7" s="258"/>
      <c r="P7" s="258"/>
      <c r="Q7" s="258"/>
      <c r="R7" s="258"/>
      <c r="S7" s="258"/>
      <c r="T7" s="258"/>
      <c r="U7" s="258"/>
    </row>
    <row r="8" spans="1:25" s="17" customFormat="1" ht="69.75" customHeight="1" x14ac:dyDescent="0.25">
      <c r="A8" s="255"/>
      <c r="B8" s="256"/>
      <c r="C8" s="256"/>
      <c r="D8" s="256"/>
      <c r="E8" s="256"/>
      <c r="F8" s="263"/>
      <c r="G8" s="259" t="s">
        <v>69</v>
      </c>
      <c r="H8" s="260"/>
      <c r="I8" s="259" t="s">
        <v>179</v>
      </c>
      <c r="J8" s="261"/>
      <c r="K8" s="104"/>
      <c r="L8" s="264" t="s">
        <v>195</v>
      </c>
      <c r="M8" s="264"/>
      <c r="N8" s="264"/>
      <c r="O8" s="264"/>
      <c r="P8" s="264"/>
      <c r="Q8" s="264"/>
      <c r="R8" s="264"/>
      <c r="S8" s="264"/>
      <c r="T8" s="264"/>
      <c r="U8" s="264"/>
    </row>
    <row r="9" spans="1:25" s="17" customFormat="1" x14ac:dyDescent="0.25">
      <c r="A9" s="244" t="s">
        <v>178</v>
      </c>
      <c r="B9" s="244"/>
      <c r="C9" s="244"/>
      <c r="D9" s="244"/>
      <c r="E9" s="244"/>
      <c r="F9" s="244"/>
      <c r="G9" s="244"/>
      <c r="H9" s="244"/>
      <c r="I9" s="244"/>
      <c r="J9" s="244"/>
      <c r="K9" s="244"/>
      <c r="L9" s="244"/>
      <c r="M9" s="244"/>
      <c r="N9" s="244"/>
      <c r="O9" s="244"/>
      <c r="P9" s="244"/>
      <c r="Q9" s="244"/>
      <c r="R9" s="244"/>
      <c r="S9" s="244"/>
      <c r="T9" s="244"/>
      <c r="U9" s="244"/>
    </row>
    <row r="10" spans="1:25" s="17" customFormat="1" x14ac:dyDescent="0.25">
      <c r="A10" s="244"/>
      <c r="B10" s="244"/>
      <c r="C10" s="244"/>
      <c r="D10" s="244"/>
      <c r="E10" s="244"/>
      <c r="F10" s="244"/>
      <c r="G10" s="244"/>
      <c r="H10" s="244"/>
      <c r="I10" s="244"/>
      <c r="J10" s="244"/>
      <c r="K10" s="244"/>
      <c r="L10" s="244"/>
      <c r="M10" s="244"/>
      <c r="N10" s="244"/>
      <c r="O10" s="244"/>
      <c r="P10" s="244"/>
      <c r="Q10" s="244"/>
      <c r="R10" s="244"/>
      <c r="S10" s="244"/>
      <c r="T10" s="244"/>
      <c r="U10" s="244"/>
    </row>
    <row r="11" spans="1:25" s="17" customFormat="1" x14ac:dyDescent="0.25">
      <c r="A11" s="244"/>
      <c r="B11" s="244"/>
      <c r="C11" s="244"/>
      <c r="D11" s="244"/>
      <c r="E11" s="244"/>
      <c r="F11" s="244"/>
      <c r="G11" s="244"/>
      <c r="H11" s="244"/>
      <c r="I11" s="244"/>
      <c r="J11" s="244"/>
      <c r="K11" s="244"/>
      <c r="L11" s="244"/>
      <c r="M11" s="244"/>
      <c r="N11" s="244"/>
      <c r="O11" s="244"/>
      <c r="P11" s="244"/>
      <c r="Q11" s="244"/>
      <c r="R11" s="244"/>
      <c r="S11" s="244"/>
      <c r="T11" s="244"/>
      <c r="U11" s="244"/>
    </row>
    <row r="12" spans="1:25" s="57" customFormat="1" ht="15.75" x14ac:dyDescent="0.25">
      <c r="A12" s="245" t="s">
        <v>194</v>
      </c>
      <c r="B12" s="246"/>
      <c r="C12" s="246"/>
      <c r="D12" s="246"/>
      <c r="E12" s="246"/>
      <c r="F12" s="246"/>
      <c r="G12" s="246"/>
      <c r="H12" s="246"/>
      <c r="I12" s="246"/>
      <c r="J12" s="246"/>
      <c r="K12" s="246"/>
      <c r="L12" s="246"/>
      <c r="M12" s="246"/>
      <c r="N12" s="246"/>
      <c r="O12" s="246"/>
      <c r="P12" s="246"/>
      <c r="Q12" s="246"/>
      <c r="R12" s="246"/>
      <c r="S12" s="246"/>
      <c r="T12" s="246"/>
      <c r="U12" s="247"/>
      <c r="V12" s="56"/>
      <c r="W12" s="56"/>
      <c r="X12" s="56"/>
      <c r="Y12" s="56"/>
    </row>
    <row r="13" spans="1:25" ht="60" x14ac:dyDescent="0.25">
      <c r="A13" s="69" t="s">
        <v>0</v>
      </c>
      <c r="B13" s="69" t="s">
        <v>1</v>
      </c>
      <c r="C13" s="69" t="s">
        <v>65</v>
      </c>
      <c r="D13" s="69" t="s">
        <v>2</v>
      </c>
      <c r="E13" s="69" t="s">
        <v>110</v>
      </c>
      <c r="F13" s="69" t="s">
        <v>111</v>
      </c>
      <c r="G13" s="69" t="s">
        <v>3</v>
      </c>
      <c r="H13" s="69" t="s">
        <v>5</v>
      </c>
      <c r="I13" s="69" t="s">
        <v>4</v>
      </c>
      <c r="J13" s="69" t="s">
        <v>387</v>
      </c>
      <c r="K13" s="69" t="s">
        <v>388</v>
      </c>
      <c r="L13" s="69" t="s">
        <v>7</v>
      </c>
      <c r="M13" s="69" t="s">
        <v>10</v>
      </c>
      <c r="N13" s="69" t="s">
        <v>9</v>
      </c>
      <c r="O13" s="69" t="s">
        <v>6</v>
      </c>
      <c r="P13" s="69" t="s">
        <v>11</v>
      </c>
      <c r="Q13" s="72" t="s">
        <v>13</v>
      </c>
      <c r="R13" s="72" t="s">
        <v>12</v>
      </c>
      <c r="S13" s="72" t="s">
        <v>14</v>
      </c>
      <c r="T13" s="72" t="s">
        <v>15</v>
      </c>
      <c r="U13" s="69" t="s">
        <v>16</v>
      </c>
    </row>
    <row r="14" spans="1:25" s="23" customFormat="1" ht="150" x14ac:dyDescent="0.25">
      <c r="A14" s="154">
        <v>1</v>
      </c>
      <c r="B14" s="154">
        <v>2021002130</v>
      </c>
      <c r="C14" s="170" t="s">
        <v>127</v>
      </c>
      <c r="D14" s="154">
        <v>200354</v>
      </c>
      <c r="E14" s="154" t="s">
        <v>74</v>
      </c>
      <c r="F14" s="154" t="s">
        <v>123</v>
      </c>
      <c r="G14" s="154" t="s">
        <v>392</v>
      </c>
      <c r="H14" s="154" t="s">
        <v>149</v>
      </c>
      <c r="I14" s="171" t="s">
        <v>221</v>
      </c>
      <c r="J14" s="172">
        <v>311229724</v>
      </c>
      <c r="K14" s="208">
        <v>326481576</v>
      </c>
      <c r="L14" s="73">
        <v>5</v>
      </c>
      <c r="M14" s="154">
        <v>5</v>
      </c>
      <c r="N14" s="154">
        <v>5</v>
      </c>
      <c r="O14" s="154" t="s">
        <v>386</v>
      </c>
      <c r="P14" s="154" t="s">
        <v>19</v>
      </c>
      <c r="Q14" s="70">
        <v>5</v>
      </c>
      <c r="R14" s="70">
        <v>5</v>
      </c>
      <c r="S14" s="126">
        <v>5</v>
      </c>
      <c r="T14" s="127">
        <f>Q14/L14</f>
        <v>1</v>
      </c>
      <c r="U14" s="169">
        <f t="shared" ref="U14:U20" si="0">S14/N14</f>
        <v>1</v>
      </c>
    </row>
    <row r="15" spans="1:25" ht="75" customHeight="1" x14ac:dyDescent="0.25">
      <c r="A15" s="230">
        <v>2</v>
      </c>
      <c r="B15" s="230">
        <v>2021002129</v>
      </c>
      <c r="C15" s="230" t="s">
        <v>131</v>
      </c>
      <c r="D15" s="230">
        <v>200356</v>
      </c>
      <c r="E15" s="230" t="s">
        <v>74</v>
      </c>
      <c r="F15" s="230" t="s">
        <v>75</v>
      </c>
      <c r="G15" s="230" t="s">
        <v>79</v>
      </c>
      <c r="H15" s="250" t="s">
        <v>155</v>
      </c>
      <c r="I15" s="154" t="s">
        <v>222</v>
      </c>
      <c r="J15" s="228">
        <v>214051758</v>
      </c>
      <c r="K15" s="241">
        <v>564935706</v>
      </c>
      <c r="L15" s="70">
        <v>3</v>
      </c>
      <c r="M15" s="70">
        <v>3</v>
      </c>
      <c r="N15" s="70">
        <v>4</v>
      </c>
      <c r="O15" s="71" t="s">
        <v>24</v>
      </c>
      <c r="P15" s="154" t="s">
        <v>19</v>
      </c>
      <c r="Q15" s="70">
        <v>3</v>
      </c>
      <c r="R15" s="70">
        <v>4</v>
      </c>
      <c r="S15" s="70">
        <v>4</v>
      </c>
      <c r="T15" s="127">
        <f>Q15/L15</f>
        <v>1</v>
      </c>
      <c r="U15" s="169">
        <f t="shared" si="0"/>
        <v>1</v>
      </c>
    </row>
    <row r="16" spans="1:25" ht="39" customHeight="1" x14ac:dyDescent="0.25">
      <c r="A16" s="230"/>
      <c r="B16" s="230"/>
      <c r="C16" s="230"/>
      <c r="D16" s="230"/>
      <c r="E16" s="230"/>
      <c r="F16" s="230"/>
      <c r="G16" s="230"/>
      <c r="H16" s="250"/>
      <c r="I16" s="154" t="s">
        <v>51</v>
      </c>
      <c r="J16" s="230"/>
      <c r="K16" s="228"/>
      <c r="L16" s="70">
        <v>4</v>
      </c>
      <c r="M16" s="70">
        <v>4</v>
      </c>
      <c r="N16" s="70">
        <v>4</v>
      </c>
      <c r="O16" s="71" t="s">
        <v>24</v>
      </c>
      <c r="P16" s="154" t="s">
        <v>19</v>
      </c>
      <c r="Q16" s="70">
        <v>4</v>
      </c>
      <c r="R16" s="70">
        <v>4</v>
      </c>
      <c r="S16" s="70">
        <v>4</v>
      </c>
      <c r="T16" s="127">
        <f t="shared" ref="T16:T22" si="1">Q16/L16</f>
        <v>1</v>
      </c>
      <c r="U16" s="169">
        <f t="shared" si="0"/>
        <v>1</v>
      </c>
    </row>
    <row r="17" spans="1:21" ht="69" customHeight="1" x14ac:dyDescent="0.25">
      <c r="A17" s="230"/>
      <c r="B17" s="230"/>
      <c r="C17" s="230"/>
      <c r="D17" s="230"/>
      <c r="E17" s="230"/>
      <c r="F17" s="230"/>
      <c r="G17" s="230"/>
      <c r="H17" s="250"/>
      <c r="I17" s="154" t="s">
        <v>52</v>
      </c>
      <c r="J17" s="230"/>
      <c r="K17" s="228"/>
      <c r="L17" s="70">
        <v>1</v>
      </c>
      <c r="M17" s="70">
        <v>1</v>
      </c>
      <c r="N17" s="70">
        <v>1</v>
      </c>
      <c r="O17" s="71" t="s">
        <v>24</v>
      </c>
      <c r="P17" s="154" t="s">
        <v>19</v>
      </c>
      <c r="Q17" s="70">
        <v>1</v>
      </c>
      <c r="R17" s="70">
        <v>1</v>
      </c>
      <c r="S17" s="70">
        <v>1</v>
      </c>
      <c r="T17" s="127">
        <f t="shared" si="1"/>
        <v>1</v>
      </c>
      <c r="U17" s="169">
        <f t="shared" si="0"/>
        <v>1</v>
      </c>
    </row>
    <row r="18" spans="1:21" ht="156.75" customHeight="1" x14ac:dyDescent="0.25">
      <c r="A18" s="230"/>
      <c r="B18" s="230"/>
      <c r="C18" s="230"/>
      <c r="D18" s="230"/>
      <c r="E18" s="230"/>
      <c r="F18" s="230"/>
      <c r="G18" s="230"/>
      <c r="H18" s="250"/>
      <c r="I18" s="154" t="s">
        <v>53</v>
      </c>
      <c r="J18" s="230"/>
      <c r="K18" s="228"/>
      <c r="L18" s="70">
        <v>3</v>
      </c>
      <c r="M18" s="70">
        <v>1</v>
      </c>
      <c r="N18" s="70">
        <v>3</v>
      </c>
      <c r="O18" s="71" t="s">
        <v>24</v>
      </c>
      <c r="P18" s="154" t="s">
        <v>19</v>
      </c>
      <c r="Q18" s="70">
        <v>3</v>
      </c>
      <c r="R18" s="70">
        <v>1</v>
      </c>
      <c r="S18" s="70">
        <v>3</v>
      </c>
      <c r="T18" s="127">
        <f t="shared" si="1"/>
        <v>1</v>
      </c>
      <c r="U18" s="169">
        <f t="shared" si="0"/>
        <v>1</v>
      </c>
    </row>
    <row r="19" spans="1:21" s="23" customFormat="1" ht="30" customHeight="1" x14ac:dyDescent="0.25">
      <c r="A19" s="230">
        <v>3</v>
      </c>
      <c r="B19" s="230">
        <v>2021002130</v>
      </c>
      <c r="C19" s="230" t="s">
        <v>127</v>
      </c>
      <c r="D19" s="230">
        <v>200354</v>
      </c>
      <c r="E19" s="230" t="s">
        <v>74</v>
      </c>
      <c r="F19" s="230" t="s">
        <v>75</v>
      </c>
      <c r="G19" s="230" t="s">
        <v>80</v>
      </c>
      <c r="H19" s="230" t="s">
        <v>128</v>
      </c>
      <c r="I19" s="154" t="s">
        <v>385</v>
      </c>
      <c r="J19" s="228">
        <f>644837290</f>
        <v>644837290</v>
      </c>
      <c r="K19" s="243">
        <v>1485337290</v>
      </c>
      <c r="L19" s="70">
        <v>2</v>
      </c>
      <c r="M19" s="70">
        <v>2</v>
      </c>
      <c r="N19" s="70">
        <v>2</v>
      </c>
      <c r="O19" s="70" t="s">
        <v>25</v>
      </c>
      <c r="P19" s="154" t="s">
        <v>26</v>
      </c>
      <c r="Q19" s="70">
        <v>2</v>
      </c>
      <c r="R19" s="70">
        <v>2</v>
      </c>
      <c r="S19" s="70">
        <v>2</v>
      </c>
      <c r="T19" s="127">
        <f t="shared" si="1"/>
        <v>1</v>
      </c>
      <c r="U19" s="169">
        <f t="shared" si="0"/>
        <v>1</v>
      </c>
    </row>
    <row r="20" spans="1:21" s="23" customFormat="1" x14ac:dyDescent="0.25">
      <c r="A20" s="230"/>
      <c r="B20" s="230"/>
      <c r="C20" s="230"/>
      <c r="D20" s="230"/>
      <c r="E20" s="230"/>
      <c r="F20" s="230"/>
      <c r="G20" s="230"/>
      <c r="H20" s="230"/>
      <c r="I20" s="230" t="s">
        <v>223</v>
      </c>
      <c r="J20" s="228"/>
      <c r="K20" s="243"/>
      <c r="L20" s="229">
        <v>3</v>
      </c>
      <c r="M20" s="229">
        <v>3</v>
      </c>
      <c r="N20" s="229">
        <v>3</v>
      </c>
      <c r="O20" s="229" t="s">
        <v>25</v>
      </c>
      <c r="P20" s="230" t="s">
        <v>26</v>
      </c>
      <c r="Q20" s="229">
        <v>3</v>
      </c>
      <c r="R20" s="229">
        <v>3</v>
      </c>
      <c r="S20" s="229">
        <v>3</v>
      </c>
      <c r="T20" s="248">
        <f t="shared" si="1"/>
        <v>1</v>
      </c>
      <c r="U20" s="249">
        <f t="shared" si="0"/>
        <v>1</v>
      </c>
    </row>
    <row r="21" spans="1:21" s="23" customFormat="1" x14ac:dyDescent="0.25">
      <c r="A21" s="230"/>
      <c r="B21" s="230"/>
      <c r="C21" s="230"/>
      <c r="D21" s="230"/>
      <c r="E21" s="230"/>
      <c r="F21" s="230"/>
      <c r="G21" s="230"/>
      <c r="H21" s="230"/>
      <c r="I21" s="230"/>
      <c r="J21" s="228"/>
      <c r="K21" s="243"/>
      <c r="L21" s="229"/>
      <c r="M21" s="229"/>
      <c r="N21" s="229"/>
      <c r="O21" s="229"/>
      <c r="P21" s="230"/>
      <c r="Q21" s="229"/>
      <c r="R21" s="229"/>
      <c r="S21" s="229"/>
      <c r="T21" s="248"/>
      <c r="U21" s="249"/>
    </row>
    <row r="22" spans="1:21" s="23" customFormat="1" ht="45" x14ac:dyDescent="0.25">
      <c r="A22" s="230"/>
      <c r="B22" s="230"/>
      <c r="C22" s="230"/>
      <c r="D22" s="230"/>
      <c r="E22" s="230"/>
      <c r="F22" s="230"/>
      <c r="G22" s="230"/>
      <c r="H22" s="230"/>
      <c r="I22" s="154" t="s">
        <v>154</v>
      </c>
      <c r="J22" s="228"/>
      <c r="K22" s="243"/>
      <c r="L22" s="70">
        <v>7</v>
      </c>
      <c r="M22" s="70">
        <v>7</v>
      </c>
      <c r="N22" s="70">
        <v>7</v>
      </c>
      <c r="O22" s="70" t="s">
        <v>25</v>
      </c>
      <c r="P22" s="154" t="s">
        <v>26</v>
      </c>
      <c r="Q22" s="70">
        <v>7</v>
      </c>
      <c r="R22" s="70">
        <v>7</v>
      </c>
      <c r="S22" s="70">
        <v>7</v>
      </c>
      <c r="T22" s="127">
        <f t="shared" si="1"/>
        <v>1</v>
      </c>
      <c r="U22" s="169">
        <f>S22/N22</f>
        <v>1</v>
      </c>
    </row>
    <row r="23" spans="1:21" s="23" customFormat="1" ht="75" customHeight="1" x14ac:dyDescent="0.25">
      <c r="A23" s="230"/>
      <c r="B23" s="230"/>
      <c r="C23" s="230"/>
      <c r="D23" s="230"/>
      <c r="E23" s="230"/>
      <c r="F23" s="230"/>
      <c r="G23" s="230"/>
      <c r="H23" s="230"/>
      <c r="I23" s="154" t="s">
        <v>55</v>
      </c>
      <c r="J23" s="228"/>
      <c r="K23" s="243"/>
      <c r="L23" s="70">
        <v>1</v>
      </c>
      <c r="M23" s="70">
        <v>1</v>
      </c>
      <c r="N23" s="70">
        <v>1</v>
      </c>
      <c r="O23" s="70" t="s">
        <v>25</v>
      </c>
      <c r="P23" s="154" t="s">
        <v>26</v>
      </c>
      <c r="Q23" s="70">
        <v>1</v>
      </c>
      <c r="R23" s="70">
        <v>1</v>
      </c>
      <c r="S23" s="70">
        <v>1</v>
      </c>
      <c r="T23" s="127">
        <f>Q23/L23</f>
        <v>1</v>
      </c>
      <c r="U23" s="169">
        <f>S23/N23</f>
        <v>1</v>
      </c>
    </row>
    <row r="24" spans="1:21" ht="110.25" customHeight="1" x14ac:dyDescent="0.25">
      <c r="A24" s="229">
        <v>4</v>
      </c>
      <c r="B24" s="229">
        <v>2021002129</v>
      </c>
      <c r="C24" s="230" t="s">
        <v>131</v>
      </c>
      <c r="D24" s="230">
        <v>200356</v>
      </c>
      <c r="E24" s="230" t="s">
        <v>74</v>
      </c>
      <c r="F24" s="230" t="s">
        <v>75</v>
      </c>
      <c r="G24" s="230" t="s">
        <v>82</v>
      </c>
      <c r="H24" s="230" t="s">
        <v>81</v>
      </c>
      <c r="I24" s="154" t="s">
        <v>66</v>
      </c>
      <c r="J24" s="228">
        <v>558332079</v>
      </c>
      <c r="K24" s="241">
        <v>601528881</v>
      </c>
      <c r="L24" s="174">
        <v>6</v>
      </c>
      <c r="M24" s="70">
        <v>6</v>
      </c>
      <c r="N24" s="70">
        <v>6</v>
      </c>
      <c r="O24" s="71" t="s">
        <v>23</v>
      </c>
      <c r="P24" s="154" t="s">
        <v>21</v>
      </c>
      <c r="Q24" s="174">
        <v>6</v>
      </c>
      <c r="R24" s="70">
        <v>6</v>
      </c>
      <c r="S24" s="70">
        <v>6</v>
      </c>
      <c r="T24" s="127">
        <f>Q24/L24</f>
        <v>1</v>
      </c>
      <c r="U24" s="169">
        <f>S24/N24</f>
        <v>1</v>
      </c>
    </row>
    <row r="25" spans="1:21" s="17" customFormat="1" ht="85.5" customHeight="1" x14ac:dyDescent="0.25">
      <c r="A25" s="229"/>
      <c r="B25" s="229"/>
      <c r="C25" s="230"/>
      <c r="D25" s="230"/>
      <c r="E25" s="230"/>
      <c r="F25" s="230"/>
      <c r="G25" s="230"/>
      <c r="H25" s="230"/>
      <c r="I25" s="154" t="s">
        <v>120</v>
      </c>
      <c r="J25" s="228"/>
      <c r="K25" s="228"/>
      <c r="L25" s="174">
        <v>9</v>
      </c>
      <c r="M25" s="70">
        <v>9</v>
      </c>
      <c r="N25" s="70">
        <v>9</v>
      </c>
      <c r="O25" s="71" t="s">
        <v>23</v>
      </c>
      <c r="P25" s="154" t="s">
        <v>21</v>
      </c>
      <c r="Q25" s="174">
        <v>9</v>
      </c>
      <c r="R25" s="70">
        <v>9</v>
      </c>
      <c r="S25" s="70">
        <v>9</v>
      </c>
      <c r="T25" s="127">
        <f>Q25/L25</f>
        <v>1</v>
      </c>
      <c r="U25" s="169">
        <f>S25/N25</f>
        <v>1</v>
      </c>
    </row>
    <row r="26" spans="1:21" s="23" customFormat="1" x14ac:dyDescent="0.25">
      <c r="A26" s="229">
        <v>5</v>
      </c>
      <c r="B26" s="229">
        <v>2021002129</v>
      </c>
      <c r="C26" s="230" t="s">
        <v>131</v>
      </c>
      <c r="D26" s="230">
        <v>200354</v>
      </c>
      <c r="E26" s="230" t="s">
        <v>74</v>
      </c>
      <c r="F26" s="230" t="s">
        <v>75</v>
      </c>
      <c r="G26" s="230" t="s">
        <v>83</v>
      </c>
      <c r="H26" s="230" t="s">
        <v>129</v>
      </c>
      <c r="I26" s="230" t="s">
        <v>152</v>
      </c>
      <c r="J26" s="228">
        <v>415000000</v>
      </c>
      <c r="K26" s="243">
        <v>1375114496</v>
      </c>
      <c r="L26" s="229">
        <v>5</v>
      </c>
      <c r="M26" s="229">
        <v>5</v>
      </c>
      <c r="N26" s="229">
        <v>5</v>
      </c>
      <c r="O26" s="230" t="s">
        <v>27</v>
      </c>
      <c r="P26" s="230" t="s">
        <v>151</v>
      </c>
      <c r="Q26" s="229">
        <v>5</v>
      </c>
      <c r="R26" s="229">
        <v>5</v>
      </c>
      <c r="S26" s="229">
        <v>5</v>
      </c>
      <c r="T26" s="248">
        <f>Q26/L26</f>
        <v>1</v>
      </c>
      <c r="U26" s="249">
        <f>S26/N26</f>
        <v>1</v>
      </c>
    </row>
    <row r="27" spans="1:21" s="23" customFormat="1" ht="24.95" customHeight="1" x14ac:dyDescent="0.25">
      <c r="A27" s="229"/>
      <c r="B27" s="229"/>
      <c r="C27" s="230"/>
      <c r="D27" s="230"/>
      <c r="E27" s="230"/>
      <c r="F27" s="230"/>
      <c r="G27" s="230"/>
      <c r="H27" s="230"/>
      <c r="I27" s="230"/>
      <c r="J27" s="228"/>
      <c r="K27" s="243"/>
      <c r="L27" s="229"/>
      <c r="M27" s="229"/>
      <c r="N27" s="229"/>
      <c r="O27" s="230"/>
      <c r="P27" s="230"/>
      <c r="Q27" s="229"/>
      <c r="R27" s="229"/>
      <c r="S27" s="229"/>
      <c r="T27" s="248"/>
      <c r="U27" s="249"/>
    </row>
    <row r="28" spans="1:21" s="23" customFormat="1" x14ac:dyDescent="0.25">
      <c r="A28" s="229"/>
      <c r="B28" s="229"/>
      <c r="C28" s="230"/>
      <c r="D28" s="230"/>
      <c r="E28" s="230"/>
      <c r="F28" s="230"/>
      <c r="G28" s="230"/>
      <c r="H28" s="230"/>
      <c r="I28" s="154" t="s">
        <v>153</v>
      </c>
      <c r="J28" s="228"/>
      <c r="K28" s="243"/>
      <c r="L28" s="70">
        <v>1</v>
      </c>
      <c r="M28" s="70">
        <v>1</v>
      </c>
      <c r="N28" s="70">
        <v>1</v>
      </c>
      <c r="O28" s="154" t="s">
        <v>27</v>
      </c>
      <c r="P28" s="154" t="s">
        <v>151</v>
      </c>
      <c r="Q28" s="70">
        <v>1</v>
      </c>
      <c r="R28" s="70">
        <v>1</v>
      </c>
      <c r="S28" s="70">
        <v>1</v>
      </c>
      <c r="T28" s="127">
        <f>Q28/L28</f>
        <v>1</v>
      </c>
      <c r="U28" s="169">
        <f>S28/N28</f>
        <v>1</v>
      </c>
    </row>
    <row r="29" spans="1:21" s="23" customFormat="1" ht="30" x14ac:dyDescent="0.25">
      <c r="A29" s="229"/>
      <c r="B29" s="229"/>
      <c r="C29" s="230"/>
      <c r="D29" s="230"/>
      <c r="E29" s="230"/>
      <c r="F29" s="230"/>
      <c r="G29" s="230"/>
      <c r="H29" s="230"/>
      <c r="I29" s="154" t="s">
        <v>224</v>
      </c>
      <c r="J29" s="228"/>
      <c r="K29" s="243"/>
      <c r="L29" s="70">
        <v>1</v>
      </c>
      <c r="M29" s="70">
        <v>1</v>
      </c>
      <c r="N29" s="70">
        <v>2</v>
      </c>
      <c r="O29" s="154" t="s">
        <v>27</v>
      </c>
      <c r="P29" s="154" t="s">
        <v>151</v>
      </c>
      <c r="Q29" s="70">
        <v>1</v>
      </c>
      <c r="R29" s="70">
        <v>1</v>
      </c>
      <c r="S29" s="70">
        <v>2</v>
      </c>
      <c r="T29" s="127">
        <f>Q29/L29</f>
        <v>1</v>
      </c>
      <c r="U29" s="169">
        <f t="shared" ref="U29:U68" si="2">S29/N29</f>
        <v>1</v>
      </c>
    </row>
    <row r="30" spans="1:21" s="23" customFormat="1" x14ac:dyDescent="0.25">
      <c r="A30" s="229"/>
      <c r="B30" s="229"/>
      <c r="C30" s="230"/>
      <c r="D30" s="230"/>
      <c r="E30" s="230"/>
      <c r="F30" s="230"/>
      <c r="G30" s="230"/>
      <c r="H30" s="230"/>
      <c r="I30" s="154" t="s">
        <v>261</v>
      </c>
      <c r="J30" s="228"/>
      <c r="K30" s="243"/>
      <c r="L30" s="70">
        <v>7</v>
      </c>
      <c r="M30" s="70">
        <v>7</v>
      </c>
      <c r="N30" s="70">
        <v>7</v>
      </c>
      <c r="O30" s="154" t="s">
        <v>27</v>
      </c>
      <c r="P30" s="154" t="s">
        <v>151</v>
      </c>
      <c r="Q30" s="70">
        <v>7</v>
      </c>
      <c r="R30" s="70">
        <v>7</v>
      </c>
      <c r="S30" s="70">
        <v>7</v>
      </c>
      <c r="T30" s="127">
        <f>Q30/L30</f>
        <v>1</v>
      </c>
      <c r="U30" s="169">
        <f t="shared" si="2"/>
        <v>1</v>
      </c>
    </row>
    <row r="31" spans="1:21" s="23" customFormat="1" ht="30" x14ac:dyDescent="0.25">
      <c r="A31" s="229"/>
      <c r="B31" s="229"/>
      <c r="C31" s="230"/>
      <c r="D31" s="230"/>
      <c r="E31" s="230"/>
      <c r="F31" s="230"/>
      <c r="G31" s="230"/>
      <c r="H31" s="230"/>
      <c r="I31" s="154" t="s">
        <v>263</v>
      </c>
      <c r="J31" s="228"/>
      <c r="K31" s="243"/>
      <c r="L31" s="70">
        <v>1</v>
      </c>
      <c r="M31" s="70">
        <v>1</v>
      </c>
      <c r="N31" s="70">
        <v>1</v>
      </c>
      <c r="O31" s="154" t="s">
        <v>27</v>
      </c>
      <c r="P31" s="154" t="s">
        <v>151</v>
      </c>
      <c r="Q31" s="70">
        <v>1</v>
      </c>
      <c r="R31" s="70">
        <v>1</v>
      </c>
      <c r="S31" s="70">
        <v>1</v>
      </c>
      <c r="T31" s="127">
        <f>Q31/L31</f>
        <v>1</v>
      </c>
      <c r="U31" s="169">
        <f t="shared" si="2"/>
        <v>1</v>
      </c>
    </row>
    <row r="32" spans="1:21" s="23" customFormat="1" ht="30" x14ac:dyDescent="0.25">
      <c r="A32" s="229"/>
      <c r="B32" s="229"/>
      <c r="C32" s="230"/>
      <c r="D32" s="230"/>
      <c r="E32" s="230"/>
      <c r="F32" s="230"/>
      <c r="G32" s="230"/>
      <c r="H32" s="230"/>
      <c r="I32" s="154" t="s">
        <v>367</v>
      </c>
      <c r="J32" s="228"/>
      <c r="K32" s="243"/>
      <c r="L32" s="70">
        <v>0</v>
      </c>
      <c r="M32" s="70">
        <v>4</v>
      </c>
      <c r="N32" s="70">
        <v>4</v>
      </c>
      <c r="O32" s="154" t="s">
        <v>27</v>
      </c>
      <c r="P32" s="154" t="s">
        <v>151</v>
      </c>
      <c r="Q32" s="70">
        <v>0</v>
      </c>
      <c r="R32" s="70">
        <v>4</v>
      </c>
      <c r="S32" s="70">
        <v>4</v>
      </c>
      <c r="T32" s="127">
        <v>1</v>
      </c>
      <c r="U32" s="169">
        <f t="shared" si="2"/>
        <v>1</v>
      </c>
    </row>
    <row r="33" spans="1:21" s="23" customFormat="1" ht="45" x14ac:dyDescent="0.25">
      <c r="A33" s="229"/>
      <c r="B33" s="229"/>
      <c r="C33" s="230"/>
      <c r="D33" s="230"/>
      <c r="E33" s="230"/>
      <c r="F33" s="230"/>
      <c r="G33" s="230"/>
      <c r="H33" s="230"/>
      <c r="I33" s="154" t="s">
        <v>262</v>
      </c>
      <c r="J33" s="228"/>
      <c r="K33" s="243"/>
      <c r="L33" s="70">
        <v>1</v>
      </c>
      <c r="M33" s="70">
        <v>0</v>
      </c>
      <c r="N33" s="70">
        <v>1</v>
      </c>
      <c r="O33" s="154" t="s">
        <v>27</v>
      </c>
      <c r="P33" s="154" t="s">
        <v>151</v>
      </c>
      <c r="Q33" s="70">
        <v>1</v>
      </c>
      <c r="R33" s="70">
        <v>1</v>
      </c>
      <c r="S33" s="70">
        <v>1</v>
      </c>
      <c r="T33" s="127">
        <f t="shared" ref="T33:T41" si="3">Q33/L33</f>
        <v>1</v>
      </c>
      <c r="U33" s="169">
        <f t="shared" si="2"/>
        <v>1</v>
      </c>
    </row>
    <row r="34" spans="1:21" s="23" customFormat="1" ht="51.75" customHeight="1" x14ac:dyDescent="0.25">
      <c r="A34" s="229">
        <v>6</v>
      </c>
      <c r="B34" s="229">
        <v>2021002129</v>
      </c>
      <c r="C34" s="230" t="s">
        <v>131</v>
      </c>
      <c r="D34" s="230">
        <v>200356</v>
      </c>
      <c r="E34" s="230" t="s">
        <v>74</v>
      </c>
      <c r="F34" s="230" t="s">
        <v>75</v>
      </c>
      <c r="G34" s="230" t="s">
        <v>84</v>
      </c>
      <c r="H34" s="230" t="s">
        <v>141</v>
      </c>
      <c r="I34" s="154" t="s">
        <v>145</v>
      </c>
      <c r="J34" s="228">
        <v>564298238</v>
      </c>
      <c r="K34" s="241">
        <v>1264498551</v>
      </c>
      <c r="L34" s="70">
        <v>1</v>
      </c>
      <c r="M34" s="70">
        <v>1</v>
      </c>
      <c r="N34" s="70">
        <v>1</v>
      </c>
      <c r="O34" s="154" t="s">
        <v>28</v>
      </c>
      <c r="P34" s="154" t="s">
        <v>29</v>
      </c>
      <c r="Q34" s="70">
        <v>1</v>
      </c>
      <c r="R34" s="70">
        <v>1</v>
      </c>
      <c r="S34" s="70">
        <v>1</v>
      </c>
      <c r="T34" s="127">
        <f t="shared" si="3"/>
        <v>1</v>
      </c>
      <c r="U34" s="169">
        <f t="shared" si="2"/>
        <v>1</v>
      </c>
    </row>
    <row r="35" spans="1:21" s="23" customFormat="1" ht="47.25" customHeight="1" x14ac:dyDescent="0.25">
      <c r="A35" s="229"/>
      <c r="B35" s="229"/>
      <c r="C35" s="230"/>
      <c r="D35" s="230"/>
      <c r="E35" s="230"/>
      <c r="F35" s="230"/>
      <c r="G35" s="230"/>
      <c r="H35" s="230"/>
      <c r="I35" s="154" t="s">
        <v>116</v>
      </c>
      <c r="J35" s="228"/>
      <c r="K35" s="228"/>
      <c r="L35" s="70">
        <v>1</v>
      </c>
      <c r="M35" s="70">
        <v>1</v>
      </c>
      <c r="N35" s="70">
        <v>1</v>
      </c>
      <c r="O35" s="154" t="s">
        <v>28</v>
      </c>
      <c r="P35" s="154" t="s">
        <v>29</v>
      </c>
      <c r="Q35" s="70">
        <v>1</v>
      </c>
      <c r="R35" s="70">
        <v>1</v>
      </c>
      <c r="S35" s="70">
        <v>1</v>
      </c>
      <c r="T35" s="127">
        <f t="shared" si="3"/>
        <v>1</v>
      </c>
      <c r="U35" s="169">
        <f t="shared" si="2"/>
        <v>1</v>
      </c>
    </row>
    <row r="36" spans="1:21" s="23" customFormat="1" ht="69.75" customHeight="1" x14ac:dyDescent="0.25">
      <c r="A36" s="229"/>
      <c r="B36" s="229"/>
      <c r="C36" s="230"/>
      <c r="D36" s="230"/>
      <c r="E36" s="230"/>
      <c r="F36" s="230"/>
      <c r="G36" s="230"/>
      <c r="H36" s="230"/>
      <c r="I36" s="154" t="s">
        <v>70</v>
      </c>
      <c r="J36" s="228"/>
      <c r="K36" s="228"/>
      <c r="L36" s="70">
        <v>1</v>
      </c>
      <c r="M36" s="70">
        <v>1</v>
      </c>
      <c r="N36" s="70">
        <v>1</v>
      </c>
      <c r="O36" s="154" t="s">
        <v>28</v>
      </c>
      <c r="P36" s="154" t="s">
        <v>29</v>
      </c>
      <c r="Q36" s="70">
        <v>1</v>
      </c>
      <c r="R36" s="70">
        <v>1</v>
      </c>
      <c r="S36" s="70">
        <v>1</v>
      </c>
      <c r="T36" s="127">
        <f t="shared" si="3"/>
        <v>1</v>
      </c>
      <c r="U36" s="169">
        <f t="shared" si="2"/>
        <v>1</v>
      </c>
    </row>
    <row r="37" spans="1:21" s="23" customFormat="1" ht="36.75" customHeight="1" x14ac:dyDescent="0.25">
      <c r="A37" s="229"/>
      <c r="B37" s="229"/>
      <c r="C37" s="230"/>
      <c r="D37" s="230"/>
      <c r="E37" s="230"/>
      <c r="F37" s="230"/>
      <c r="G37" s="230"/>
      <c r="H37" s="230"/>
      <c r="I37" s="154" t="s">
        <v>71</v>
      </c>
      <c r="J37" s="228"/>
      <c r="K37" s="228"/>
      <c r="L37" s="70">
        <v>1</v>
      </c>
      <c r="M37" s="70">
        <v>1</v>
      </c>
      <c r="N37" s="70">
        <v>1</v>
      </c>
      <c r="O37" s="154" t="s">
        <v>28</v>
      </c>
      <c r="P37" s="154" t="s">
        <v>29</v>
      </c>
      <c r="Q37" s="70">
        <v>1</v>
      </c>
      <c r="R37" s="70">
        <v>1</v>
      </c>
      <c r="S37" s="70">
        <v>1</v>
      </c>
      <c r="T37" s="127">
        <f t="shared" si="3"/>
        <v>1</v>
      </c>
      <c r="U37" s="169">
        <f t="shared" si="2"/>
        <v>1</v>
      </c>
    </row>
    <row r="38" spans="1:21" s="23" customFormat="1" ht="60" customHeight="1" x14ac:dyDescent="0.25">
      <c r="A38" s="229"/>
      <c r="B38" s="229"/>
      <c r="C38" s="230"/>
      <c r="D38" s="230"/>
      <c r="E38" s="230"/>
      <c r="F38" s="230"/>
      <c r="G38" s="230"/>
      <c r="H38" s="230"/>
      <c r="I38" s="154" t="s">
        <v>72</v>
      </c>
      <c r="J38" s="228"/>
      <c r="K38" s="228"/>
      <c r="L38" s="70">
        <v>2</v>
      </c>
      <c r="M38" s="70">
        <v>2</v>
      </c>
      <c r="N38" s="70">
        <v>2</v>
      </c>
      <c r="O38" s="154" t="s">
        <v>28</v>
      </c>
      <c r="P38" s="154" t="s">
        <v>29</v>
      </c>
      <c r="Q38" s="70">
        <v>2</v>
      </c>
      <c r="R38" s="70">
        <v>2</v>
      </c>
      <c r="S38" s="70">
        <v>2</v>
      </c>
      <c r="T38" s="127">
        <f t="shared" si="3"/>
        <v>1</v>
      </c>
      <c r="U38" s="199">
        <f t="shared" si="2"/>
        <v>1</v>
      </c>
    </row>
    <row r="39" spans="1:21" s="23" customFormat="1" ht="61.5" customHeight="1" x14ac:dyDescent="0.25">
      <c r="A39" s="229"/>
      <c r="B39" s="229"/>
      <c r="C39" s="230"/>
      <c r="D39" s="230"/>
      <c r="E39" s="230"/>
      <c r="F39" s="230"/>
      <c r="G39" s="230"/>
      <c r="H39" s="230"/>
      <c r="I39" s="154" t="s">
        <v>366</v>
      </c>
      <c r="J39" s="228"/>
      <c r="K39" s="228"/>
      <c r="L39" s="70">
        <v>1</v>
      </c>
      <c r="M39" s="70">
        <v>1</v>
      </c>
      <c r="N39" s="70">
        <v>1</v>
      </c>
      <c r="O39" s="154" t="s">
        <v>28</v>
      </c>
      <c r="P39" s="154" t="s">
        <v>29</v>
      </c>
      <c r="Q39" s="70">
        <v>1</v>
      </c>
      <c r="R39" s="70">
        <v>1</v>
      </c>
      <c r="S39" s="70">
        <v>1</v>
      </c>
      <c r="T39" s="127">
        <f t="shared" si="3"/>
        <v>1</v>
      </c>
      <c r="U39" s="169">
        <f t="shared" si="2"/>
        <v>1</v>
      </c>
    </row>
    <row r="40" spans="1:21" s="23" customFormat="1" ht="45" x14ac:dyDescent="0.25">
      <c r="A40" s="229">
        <v>7</v>
      </c>
      <c r="B40" s="229">
        <v>2021002129</v>
      </c>
      <c r="C40" s="230" t="s">
        <v>131</v>
      </c>
      <c r="D40" s="230">
        <v>200356</v>
      </c>
      <c r="E40" s="230" t="s">
        <v>74</v>
      </c>
      <c r="F40" s="230" t="s">
        <v>75</v>
      </c>
      <c r="G40" s="230" t="s">
        <v>84</v>
      </c>
      <c r="H40" s="230" t="s">
        <v>142</v>
      </c>
      <c r="I40" s="154" t="s">
        <v>150</v>
      </c>
      <c r="J40" s="228">
        <v>597023922</v>
      </c>
      <c r="K40" s="241">
        <v>1261239177</v>
      </c>
      <c r="L40" s="73">
        <v>1</v>
      </c>
      <c r="M40" s="154">
        <v>1</v>
      </c>
      <c r="N40" s="154">
        <v>1</v>
      </c>
      <c r="O40" s="154" t="s">
        <v>30</v>
      </c>
      <c r="P40" s="154" t="s">
        <v>29</v>
      </c>
      <c r="Q40" s="70">
        <v>0</v>
      </c>
      <c r="R40" s="70">
        <v>1</v>
      </c>
      <c r="S40" s="70">
        <v>1</v>
      </c>
      <c r="T40" s="127">
        <f t="shared" si="3"/>
        <v>0</v>
      </c>
      <c r="U40" s="169">
        <f t="shared" si="2"/>
        <v>1</v>
      </c>
    </row>
    <row r="41" spans="1:21" s="23" customFormat="1" ht="30" x14ac:dyDescent="0.25">
      <c r="A41" s="229"/>
      <c r="B41" s="229"/>
      <c r="C41" s="230"/>
      <c r="D41" s="230"/>
      <c r="E41" s="230"/>
      <c r="F41" s="230"/>
      <c r="G41" s="230"/>
      <c r="H41" s="230"/>
      <c r="I41" s="154" t="s">
        <v>46</v>
      </c>
      <c r="J41" s="228"/>
      <c r="K41" s="228"/>
      <c r="L41" s="73">
        <v>1</v>
      </c>
      <c r="M41" s="154">
        <v>1</v>
      </c>
      <c r="N41" s="154">
        <v>1</v>
      </c>
      <c r="O41" s="154" t="s">
        <v>30</v>
      </c>
      <c r="P41" s="154" t="s">
        <v>31</v>
      </c>
      <c r="Q41" s="70">
        <v>1</v>
      </c>
      <c r="R41" s="70">
        <v>1</v>
      </c>
      <c r="S41" s="70">
        <v>1</v>
      </c>
      <c r="T41" s="127">
        <f t="shared" si="3"/>
        <v>1</v>
      </c>
      <c r="U41" s="169">
        <f t="shared" si="2"/>
        <v>1</v>
      </c>
    </row>
    <row r="42" spans="1:21" s="23" customFormat="1" ht="30" x14ac:dyDescent="0.25">
      <c r="A42" s="229"/>
      <c r="B42" s="229"/>
      <c r="C42" s="230"/>
      <c r="D42" s="230"/>
      <c r="E42" s="230"/>
      <c r="F42" s="230"/>
      <c r="G42" s="230"/>
      <c r="H42" s="230"/>
      <c r="I42" s="173" t="s">
        <v>56</v>
      </c>
      <c r="J42" s="228"/>
      <c r="K42" s="228"/>
      <c r="L42" s="73">
        <v>0</v>
      </c>
      <c r="M42" s="154">
        <v>4</v>
      </c>
      <c r="N42" s="154">
        <v>4</v>
      </c>
      <c r="O42" s="154" t="s">
        <v>30</v>
      </c>
      <c r="P42" s="154" t="s">
        <v>31</v>
      </c>
      <c r="Q42" s="70">
        <v>0</v>
      </c>
      <c r="R42" s="70">
        <v>4</v>
      </c>
      <c r="S42" s="70">
        <v>4</v>
      </c>
      <c r="T42" s="127">
        <v>1</v>
      </c>
      <c r="U42" s="169">
        <f t="shared" si="2"/>
        <v>1</v>
      </c>
    </row>
    <row r="43" spans="1:21" s="23" customFormat="1" ht="50.25" customHeight="1" x14ac:dyDescent="0.25">
      <c r="A43" s="229"/>
      <c r="B43" s="229"/>
      <c r="C43" s="230"/>
      <c r="D43" s="230"/>
      <c r="E43" s="230"/>
      <c r="F43" s="230"/>
      <c r="G43" s="230"/>
      <c r="H43" s="230"/>
      <c r="I43" s="154" t="s">
        <v>225</v>
      </c>
      <c r="J43" s="228"/>
      <c r="K43" s="228"/>
      <c r="L43" s="154">
        <v>9</v>
      </c>
      <c r="M43" s="70">
        <v>9</v>
      </c>
      <c r="N43" s="70">
        <v>9</v>
      </c>
      <c r="O43" s="154" t="s">
        <v>30</v>
      </c>
      <c r="P43" s="154" t="s">
        <v>29</v>
      </c>
      <c r="Q43" s="70">
        <v>9</v>
      </c>
      <c r="R43" s="70">
        <v>9</v>
      </c>
      <c r="S43" s="70">
        <v>9</v>
      </c>
      <c r="T43" s="71">
        <f>Q43/L43</f>
        <v>1</v>
      </c>
      <c r="U43" s="169">
        <f t="shared" si="2"/>
        <v>1</v>
      </c>
    </row>
    <row r="44" spans="1:21" s="35" customFormat="1" ht="51.75" customHeight="1" x14ac:dyDescent="0.25">
      <c r="A44" s="229">
        <v>8</v>
      </c>
      <c r="B44" s="229">
        <v>2021002129</v>
      </c>
      <c r="C44" s="230" t="s">
        <v>131</v>
      </c>
      <c r="D44" s="230">
        <v>200356</v>
      </c>
      <c r="E44" s="230" t="s">
        <v>74</v>
      </c>
      <c r="F44" s="230" t="s">
        <v>75</v>
      </c>
      <c r="G44" s="230" t="s">
        <v>84</v>
      </c>
      <c r="H44" s="230" t="s">
        <v>143</v>
      </c>
      <c r="I44" s="154" t="s">
        <v>146</v>
      </c>
      <c r="J44" s="228">
        <v>599948731</v>
      </c>
      <c r="K44" s="241">
        <v>911048731</v>
      </c>
      <c r="L44" s="70">
        <v>1</v>
      </c>
      <c r="M44" s="70">
        <v>1</v>
      </c>
      <c r="N44" s="70">
        <v>1</v>
      </c>
      <c r="O44" s="154" t="s">
        <v>32</v>
      </c>
      <c r="P44" s="154" t="s">
        <v>29</v>
      </c>
      <c r="Q44" s="70">
        <v>1</v>
      </c>
      <c r="R44" s="70">
        <v>1</v>
      </c>
      <c r="S44" s="70">
        <v>1</v>
      </c>
      <c r="T44" s="71">
        <f t="shared" ref="T44:T57" si="4">Q44/L44</f>
        <v>1</v>
      </c>
      <c r="U44" s="169">
        <f t="shared" si="2"/>
        <v>1</v>
      </c>
    </row>
    <row r="45" spans="1:21" s="35" customFormat="1" ht="45" x14ac:dyDescent="0.25">
      <c r="A45" s="229"/>
      <c r="B45" s="229"/>
      <c r="C45" s="230"/>
      <c r="D45" s="230"/>
      <c r="E45" s="230"/>
      <c r="F45" s="230"/>
      <c r="G45" s="230"/>
      <c r="H45" s="230"/>
      <c r="I45" s="154" t="s">
        <v>226</v>
      </c>
      <c r="J45" s="228"/>
      <c r="K45" s="228"/>
      <c r="L45" s="70">
        <v>7</v>
      </c>
      <c r="M45" s="70">
        <v>7</v>
      </c>
      <c r="N45" s="70">
        <v>7</v>
      </c>
      <c r="O45" s="154" t="s">
        <v>32</v>
      </c>
      <c r="P45" s="154" t="s">
        <v>29</v>
      </c>
      <c r="Q45" s="70">
        <v>7</v>
      </c>
      <c r="R45" s="70">
        <v>0</v>
      </c>
      <c r="S45" s="70">
        <v>5</v>
      </c>
      <c r="T45" s="71">
        <f t="shared" si="4"/>
        <v>1</v>
      </c>
      <c r="U45" s="199">
        <f t="shared" si="2"/>
        <v>0.7142857142857143</v>
      </c>
    </row>
    <row r="46" spans="1:21" s="35" customFormat="1" ht="45" x14ac:dyDescent="0.25">
      <c r="A46" s="229"/>
      <c r="B46" s="229"/>
      <c r="C46" s="230"/>
      <c r="D46" s="230"/>
      <c r="E46" s="230"/>
      <c r="F46" s="230"/>
      <c r="G46" s="230"/>
      <c r="H46" s="230"/>
      <c r="I46" s="154" t="s">
        <v>365</v>
      </c>
      <c r="J46" s="228"/>
      <c r="K46" s="228"/>
      <c r="L46" s="70">
        <v>1</v>
      </c>
      <c r="M46" s="70">
        <v>2</v>
      </c>
      <c r="N46" s="70">
        <v>3</v>
      </c>
      <c r="O46" s="154" t="s">
        <v>32</v>
      </c>
      <c r="P46" s="154" t="s">
        <v>29</v>
      </c>
      <c r="Q46" s="70">
        <v>1</v>
      </c>
      <c r="R46" s="70">
        <v>2</v>
      </c>
      <c r="S46" s="70">
        <v>3</v>
      </c>
      <c r="T46" s="71">
        <f t="shared" si="4"/>
        <v>1</v>
      </c>
      <c r="U46" s="169">
        <f t="shared" si="2"/>
        <v>1</v>
      </c>
    </row>
    <row r="47" spans="1:21" s="35" customFormat="1" ht="52.5" customHeight="1" x14ac:dyDescent="0.25">
      <c r="A47" s="229"/>
      <c r="B47" s="229"/>
      <c r="C47" s="230"/>
      <c r="D47" s="230"/>
      <c r="E47" s="230"/>
      <c r="F47" s="230"/>
      <c r="G47" s="230"/>
      <c r="H47" s="230"/>
      <c r="I47" s="154" t="s">
        <v>49</v>
      </c>
      <c r="J47" s="228"/>
      <c r="K47" s="228"/>
      <c r="L47" s="70">
        <v>3</v>
      </c>
      <c r="M47" s="70">
        <v>1</v>
      </c>
      <c r="N47" s="70">
        <v>4</v>
      </c>
      <c r="O47" s="154" t="s">
        <v>32</v>
      </c>
      <c r="P47" s="154" t="s">
        <v>29</v>
      </c>
      <c r="Q47" s="70">
        <v>3</v>
      </c>
      <c r="R47" s="70">
        <v>4</v>
      </c>
      <c r="S47" s="70">
        <v>4</v>
      </c>
      <c r="T47" s="71">
        <f t="shared" si="4"/>
        <v>1</v>
      </c>
      <c r="U47" s="169">
        <f t="shared" si="2"/>
        <v>1</v>
      </c>
    </row>
    <row r="48" spans="1:21" s="35" customFormat="1" ht="45" customHeight="1" x14ac:dyDescent="0.25">
      <c r="A48" s="229"/>
      <c r="B48" s="229"/>
      <c r="C48" s="230"/>
      <c r="D48" s="230"/>
      <c r="E48" s="230"/>
      <c r="F48" s="230"/>
      <c r="G48" s="230"/>
      <c r="H48" s="230"/>
      <c r="I48" s="154" t="s">
        <v>50</v>
      </c>
      <c r="J48" s="228"/>
      <c r="K48" s="228"/>
      <c r="L48" s="70">
        <v>1</v>
      </c>
      <c r="M48" s="70">
        <v>1</v>
      </c>
      <c r="N48" s="70">
        <v>2</v>
      </c>
      <c r="O48" s="154" t="s">
        <v>32</v>
      </c>
      <c r="P48" s="154" t="s">
        <v>29</v>
      </c>
      <c r="Q48" s="70">
        <v>1</v>
      </c>
      <c r="R48" s="70">
        <v>1</v>
      </c>
      <c r="S48" s="70">
        <v>2</v>
      </c>
      <c r="T48" s="71">
        <f t="shared" si="4"/>
        <v>1</v>
      </c>
      <c r="U48" s="169">
        <f t="shared" si="2"/>
        <v>1</v>
      </c>
    </row>
    <row r="49" spans="1:21" s="36" customFormat="1" ht="42.75" customHeight="1" x14ac:dyDescent="0.25">
      <c r="A49" s="229"/>
      <c r="B49" s="229"/>
      <c r="C49" s="230"/>
      <c r="D49" s="230"/>
      <c r="E49" s="230"/>
      <c r="F49" s="230"/>
      <c r="G49" s="230"/>
      <c r="H49" s="230"/>
      <c r="I49" s="154" t="s">
        <v>147</v>
      </c>
      <c r="J49" s="228"/>
      <c r="K49" s="228"/>
      <c r="L49" s="70">
        <v>1</v>
      </c>
      <c r="M49" s="70">
        <v>1</v>
      </c>
      <c r="N49" s="70">
        <v>1</v>
      </c>
      <c r="O49" s="154" t="s">
        <v>32</v>
      </c>
      <c r="P49" s="154" t="s">
        <v>29</v>
      </c>
      <c r="Q49" s="70">
        <v>1</v>
      </c>
      <c r="R49" s="70">
        <v>0</v>
      </c>
      <c r="S49" s="70">
        <v>0</v>
      </c>
      <c r="T49" s="71">
        <f t="shared" si="4"/>
        <v>1</v>
      </c>
      <c r="U49" s="199">
        <f t="shared" si="2"/>
        <v>0</v>
      </c>
    </row>
    <row r="50" spans="1:21" s="23" customFormat="1" ht="31.5" customHeight="1" x14ac:dyDescent="0.25">
      <c r="A50" s="229">
        <v>9</v>
      </c>
      <c r="B50" s="229">
        <v>2021002129</v>
      </c>
      <c r="C50" s="230" t="s">
        <v>131</v>
      </c>
      <c r="D50" s="230">
        <v>200356</v>
      </c>
      <c r="E50" s="230" t="s">
        <v>74</v>
      </c>
      <c r="F50" s="230" t="s">
        <v>75</v>
      </c>
      <c r="G50" s="230" t="s">
        <v>84</v>
      </c>
      <c r="H50" s="230" t="s">
        <v>144</v>
      </c>
      <c r="I50" s="154" t="s">
        <v>148</v>
      </c>
      <c r="J50" s="228">
        <v>326420915</v>
      </c>
      <c r="K50" s="241">
        <v>560252415</v>
      </c>
      <c r="L50" s="70">
        <v>1</v>
      </c>
      <c r="M50" s="70">
        <v>3</v>
      </c>
      <c r="N50" s="70">
        <v>4</v>
      </c>
      <c r="O50" s="154" t="s">
        <v>42</v>
      </c>
      <c r="P50" s="154" t="s">
        <v>29</v>
      </c>
      <c r="Q50" s="70">
        <v>1</v>
      </c>
      <c r="R50" s="70">
        <v>3</v>
      </c>
      <c r="S50" s="70">
        <v>4</v>
      </c>
      <c r="T50" s="71">
        <f t="shared" si="4"/>
        <v>1</v>
      </c>
      <c r="U50" s="169">
        <f t="shared" si="2"/>
        <v>1</v>
      </c>
    </row>
    <row r="51" spans="1:21" s="23" customFormat="1" ht="30" x14ac:dyDescent="0.25">
      <c r="A51" s="229"/>
      <c r="B51" s="229"/>
      <c r="C51" s="230"/>
      <c r="D51" s="230"/>
      <c r="E51" s="230"/>
      <c r="F51" s="230"/>
      <c r="G51" s="230"/>
      <c r="H51" s="230"/>
      <c r="I51" s="154" t="s">
        <v>117</v>
      </c>
      <c r="J51" s="228"/>
      <c r="K51" s="228"/>
      <c r="L51" s="70">
        <v>1</v>
      </c>
      <c r="M51" s="70">
        <v>1</v>
      </c>
      <c r="N51" s="70">
        <v>2</v>
      </c>
      <c r="O51" s="154" t="s">
        <v>42</v>
      </c>
      <c r="P51" s="154" t="s">
        <v>29</v>
      </c>
      <c r="Q51" s="70">
        <v>1</v>
      </c>
      <c r="R51" s="70">
        <v>1</v>
      </c>
      <c r="S51" s="70">
        <v>2</v>
      </c>
      <c r="T51" s="71">
        <f t="shared" si="4"/>
        <v>1</v>
      </c>
      <c r="U51" s="169">
        <f t="shared" si="2"/>
        <v>1</v>
      </c>
    </row>
    <row r="52" spans="1:21" s="23" customFormat="1" ht="45" x14ac:dyDescent="0.25">
      <c r="A52" s="229"/>
      <c r="B52" s="229"/>
      <c r="C52" s="230"/>
      <c r="D52" s="230"/>
      <c r="E52" s="230"/>
      <c r="F52" s="230"/>
      <c r="G52" s="230"/>
      <c r="H52" s="230"/>
      <c r="I52" s="154" t="s">
        <v>118</v>
      </c>
      <c r="J52" s="228"/>
      <c r="K52" s="228"/>
      <c r="L52" s="70">
        <v>0</v>
      </c>
      <c r="M52" s="70">
        <v>1</v>
      </c>
      <c r="N52" s="70">
        <v>1</v>
      </c>
      <c r="O52" s="154" t="s">
        <v>42</v>
      </c>
      <c r="P52" s="154" t="s">
        <v>29</v>
      </c>
      <c r="Q52" s="70">
        <v>0</v>
      </c>
      <c r="R52" s="70">
        <v>1</v>
      </c>
      <c r="S52" s="70">
        <v>1</v>
      </c>
      <c r="T52" s="71">
        <v>1</v>
      </c>
      <c r="U52" s="169">
        <f t="shared" si="2"/>
        <v>1</v>
      </c>
    </row>
    <row r="53" spans="1:21" s="23" customFormat="1" ht="36" customHeight="1" x14ac:dyDescent="0.25">
      <c r="A53" s="229"/>
      <c r="B53" s="229"/>
      <c r="C53" s="230"/>
      <c r="D53" s="230"/>
      <c r="E53" s="230"/>
      <c r="F53" s="230"/>
      <c r="G53" s="230"/>
      <c r="H53" s="230"/>
      <c r="I53" s="154" t="s">
        <v>59</v>
      </c>
      <c r="J53" s="228"/>
      <c r="K53" s="228"/>
      <c r="L53" s="70">
        <v>1</v>
      </c>
      <c r="M53" s="70">
        <v>1</v>
      </c>
      <c r="N53" s="70">
        <v>1</v>
      </c>
      <c r="O53" s="154" t="s">
        <v>42</v>
      </c>
      <c r="P53" s="154" t="s">
        <v>29</v>
      </c>
      <c r="Q53" s="70">
        <v>1</v>
      </c>
      <c r="R53" s="70">
        <v>1</v>
      </c>
      <c r="S53" s="70">
        <v>1</v>
      </c>
      <c r="T53" s="71">
        <f t="shared" si="4"/>
        <v>1</v>
      </c>
      <c r="U53" s="169">
        <f t="shared" si="2"/>
        <v>1</v>
      </c>
    </row>
    <row r="54" spans="1:21" s="23" customFormat="1" ht="34.5" customHeight="1" x14ac:dyDescent="0.25">
      <c r="A54" s="229"/>
      <c r="B54" s="229"/>
      <c r="C54" s="230"/>
      <c r="D54" s="230"/>
      <c r="E54" s="230"/>
      <c r="F54" s="230"/>
      <c r="G54" s="230"/>
      <c r="H54" s="230"/>
      <c r="I54" s="154" t="s">
        <v>60</v>
      </c>
      <c r="J54" s="228"/>
      <c r="K54" s="228"/>
      <c r="L54" s="70">
        <v>1</v>
      </c>
      <c r="M54" s="70">
        <v>1</v>
      </c>
      <c r="N54" s="70">
        <v>1</v>
      </c>
      <c r="O54" s="154" t="s">
        <v>42</v>
      </c>
      <c r="P54" s="154" t="s">
        <v>29</v>
      </c>
      <c r="Q54" s="70">
        <v>0</v>
      </c>
      <c r="R54" s="70">
        <v>1</v>
      </c>
      <c r="S54" s="70">
        <v>1</v>
      </c>
      <c r="T54" s="71">
        <f t="shared" si="4"/>
        <v>0</v>
      </c>
      <c r="U54" s="169">
        <f t="shared" si="2"/>
        <v>1</v>
      </c>
    </row>
    <row r="55" spans="1:21" s="23" customFormat="1" ht="32.25" customHeight="1" x14ac:dyDescent="0.25">
      <c r="A55" s="229"/>
      <c r="B55" s="229"/>
      <c r="C55" s="230"/>
      <c r="D55" s="230"/>
      <c r="E55" s="230"/>
      <c r="F55" s="230"/>
      <c r="G55" s="230"/>
      <c r="H55" s="230"/>
      <c r="I55" s="154" t="s">
        <v>264</v>
      </c>
      <c r="J55" s="228"/>
      <c r="K55" s="228"/>
      <c r="L55" s="70">
        <v>1</v>
      </c>
      <c r="M55" s="70">
        <v>0</v>
      </c>
      <c r="N55" s="70">
        <v>1</v>
      </c>
      <c r="O55" s="154" t="s">
        <v>42</v>
      </c>
      <c r="P55" s="154" t="s">
        <v>29</v>
      </c>
      <c r="Q55" s="70">
        <v>1</v>
      </c>
      <c r="R55" s="70">
        <v>1</v>
      </c>
      <c r="S55" s="70">
        <v>1</v>
      </c>
      <c r="T55" s="71">
        <f t="shared" si="4"/>
        <v>1</v>
      </c>
      <c r="U55" s="169">
        <f t="shared" si="2"/>
        <v>1</v>
      </c>
    </row>
    <row r="56" spans="1:21" s="23" customFormat="1" ht="49.5" customHeight="1" x14ac:dyDescent="0.25">
      <c r="A56" s="229"/>
      <c r="B56" s="229"/>
      <c r="C56" s="230"/>
      <c r="D56" s="230"/>
      <c r="E56" s="230"/>
      <c r="F56" s="230"/>
      <c r="G56" s="230"/>
      <c r="H56" s="230"/>
      <c r="I56" s="154" t="s">
        <v>61</v>
      </c>
      <c r="J56" s="228"/>
      <c r="K56" s="228"/>
      <c r="L56" s="70">
        <v>1</v>
      </c>
      <c r="M56" s="70">
        <v>1</v>
      </c>
      <c r="N56" s="70">
        <v>1</v>
      </c>
      <c r="O56" s="154" t="s">
        <v>42</v>
      </c>
      <c r="P56" s="154" t="s">
        <v>29</v>
      </c>
      <c r="Q56" s="70">
        <v>1</v>
      </c>
      <c r="R56" s="70">
        <v>1</v>
      </c>
      <c r="S56" s="70">
        <v>1</v>
      </c>
      <c r="T56" s="71">
        <f t="shared" si="4"/>
        <v>1</v>
      </c>
      <c r="U56" s="169">
        <f t="shared" si="2"/>
        <v>1</v>
      </c>
    </row>
    <row r="57" spans="1:21" s="23" customFormat="1" ht="41.25" customHeight="1" x14ac:dyDescent="0.25">
      <c r="A57" s="229"/>
      <c r="B57" s="229"/>
      <c r="C57" s="230"/>
      <c r="D57" s="230"/>
      <c r="E57" s="230"/>
      <c r="F57" s="230"/>
      <c r="G57" s="230"/>
      <c r="H57" s="230"/>
      <c r="I57" s="154" t="s">
        <v>62</v>
      </c>
      <c r="J57" s="228"/>
      <c r="K57" s="228"/>
      <c r="L57" s="70">
        <v>1</v>
      </c>
      <c r="M57" s="70">
        <v>1</v>
      </c>
      <c r="N57" s="70">
        <v>1</v>
      </c>
      <c r="O57" s="154" t="s">
        <v>42</v>
      </c>
      <c r="P57" s="154" t="s">
        <v>29</v>
      </c>
      <c r="Q57" s="70">
        <v>1</v>
      </c>
      <c r="R57" s="70">
        <v>1</v>
      </c>
      <c r="S57" s="70">
        <v>1</v>
      </c>
      <c r="T57" s="71">
        <f t="shared" si="4"/>
        <v>1</v>
      </c>
      <c r="U57" s="169">
        <f t="shared" si="2"/>
        <v>1</v>
      </c>
    </row>
    <row r="58" spans="1:21" s="23" customFormat="1" ht="24.75" customHeight="1" x14ac:dyDescent="0.25">
      <c r="A58" s="229"/>
      <c r="B58" s="229"/>
      <c r="C58" s="230"/>
      <c r="D58" s="230"/>
      <c r="E58" s="230"/>
      <c r="F58" s="230"/>
      <c r="G58" s="230"/>
      <c r="H58" s="230"/>
      <c r="I58" s="154" t="s">
        <v>101</v>
      </c>
      <c r="J58" s="228"/>
      <c r="K58" s="228"/>
      <c r="L58" s="70">
        <v>0</v>
      </c>
      <c r="M58" s="70">
        <v>1</v>
      </c>
      <c r="N58" s="70">
        <v>1</v>
      </c>
      <c r="O58" s="154" t="s">
        <v>42</v>
      </c>
      <c r="P58" s="154" t="s">
        <v>29</v>
      </c>
      <c r="Q58" s="70">
        <v>0</v>
      </c>
      <c r="R58" s="70">
        <v>1</v>
      </c>
      <c r="S58" s="70">
        <v>1</v>
      </c>
      <c r="T58" s="71">
        <v>1</v>
      </c>
      <c r="U58" s="169">
        <f t="shared" si="2"/>
        <v>1</v>
      </c>
    </row>
    <row r="59" spans="1:21" s="23" customFormat="1" ht="37.5" customHeight="1" x14ac:dyDescent="0.25">
      <c r="A59" s="229"/>
      <c r="B59" s="229"/>
      <c r="C59" s="230"/>
      <c r="D59" s="230"/>
      <c r="E59" s="230"/>
      <c r="F59" s="230"/>
      <c r="G59" s="230"/>
      <c r="H59" s="230"/>
      <c r="I59" s="154" t="s">
        <v>63</v>
      </c>
      <c r="J59" s="228"/>
      <c r="K59" s="228"/>
      <c r="L59" s="70">
        <v>1</v>
      </c>
      <c r="M59" s="70">
        <v>1</v>
      </c>
      <c r="N59" s="70">
        <v>1</v>
      </c>
      <c r="O59" s="154" t="s">
        <v>42</v>
      </c>
      <c r="P59" s="154" t="s">
        <v>29</v>
      </c>
      <c r="Q59" s="70">
        <v>1</v>
      </c>
      <c r="R59" s="70">
        <v>1</v>
      </c>
      <c r="S59" s="70">
        <v>1</v>
      </c>
      <c r="T59" s="71">
        <f>Q59/L59</f>
        <v>1</v>
      </c>
      <c r="U59" s="169">
        <f t="shared" si="2"/>
        <v>1</v>
      </c>
    </row>
    <row r="60" spans="1:21" s="23" customFormat="1" ht="28.5" customHeight="1" x14ac:dyDescent="0.25">
      <c r="A60" s="229"/>
      <c r="B60" s="229"/>
      <c r="C60" s="230"/>
      <c r="D60" s="230"/>
      <c r="E60" s="230"/>
      <c r="F60" s="230"/>
      <c r="G60" s="230"/>
      <c r="H60" s="230"/>
      <c r="I60" s="154" t="s">
        <v>85</v>
      </c>
      <c r="J60" s="228"/>
      <c r="K60" s="228"/>
      <c r="L60" s="70">
        <v>0</v>
      </c>
      <c r="M60" s="70">
        <v>1</v>
      </c>
      <c r="N60" s="70">
        <v>1</v>
      </c>
      <c r="O60" s="154" t="s">
        <v>42</v>
      </c>
      <c r="P60" s="154" t="s">
        <v>29</v>
      </c>
      <c r="Q60" s="70">
        <v>0</v>
      </c>
      <c r="R60" s="70">
        <v>1</v>
      </c>
      <c r="S60" s="70">
        <v>1</v>
      </c>
      <c r="T60" s="71">
        <v>1</v>
      </c>
      <c r="U60" s="169">
        <f t="shared" si="2"/>
        <v>1</v>
      </c>
    </row>
    <row r="61" spans="1:21" s="23" customFormat="1" ht="39.75" customHeight="1" x14ac:dyDescent="0.25">
      <c r="A61" s="229"/>
      <c r="B61" s="229"/>
      <c r="C61" s="230"/>
      <c r="D61" s="230"/>
      <c r="E61" s="230"/>
      <c r="F61" s="230"/>
      <c r="G61" s="230"/>
      <c r="H61" s="230"/>
      <c r="I61" s="154" t="s">
        <v>227</v>
      </c>
      <c r="J61" s="228"/>
      <c r="K61" s="228"/>
      <c r="L61" s="70">
        <v>3</v>
      </c>
      <c r="M61" s="70">
        <v>3</v>
      </c>
      <c r="N61" s="70">
        <v>3</v>
      </c>
      <c r="O61" s="154" t="s">
        <v>42</v>
      </c>
      <c r="P61" s="154" t="s">
        <v>29</v>
      </c>
      <c r="Q61" s="70">
        <v>3</v>
      </c>
      <c r="R61" s="70">
        <v>3</v>
      </c>
      <c r="S61" s="70">
        <v>3</v>
      </c>
      <c r="T61" s="71">
        <f t="shared" ref="T61:T65" si="5">Q61/L61</f>
        <v>1</v>
      </c>
      <c r="U61" s="169">
        <f t="shared" si="2"/>
        <v>1</v>
      </c>
    </row>
    <row r="62" spans="1:21" s="23" customFormat="1" ht="49.5" customHeight="1" x14ac:dyDescent="0.25">
      <c r="A62" s="229"/>
      <c r="B62" s="229"/>
      <c r="C62" s="230"/>
      <c r="D62" s="230"/>
      <c r="E62" s="230"/>
      <c r="F62" s="230"/>
      <c r="G62" s="230"/>
      <c r="H62" s="230"/>
      <c r="I62" s="154" t="s">
        <v>103</v>
      </c>
      <c r="J62" s="228"/>
      <c r="K62" s="228"/>
      <c r="L62" s="70">
        <v>0</v>
      </c>
      <c r="M62" s="70">
        <v>1</v>
      </c>
      <c r="N62" s="70">
        <v>1</v>
      </c>
      <c r="O62" s="154" t="s">
        <v>42</v>
      </c>
      <c r="P62" s="154" t="s">
        <v>29</v>
      </c>
      <c r="Q62" s="70">
        <v>0</v>
      </c>
      <c r="R62" s="70">
        <v>1</v>
      </c>
      <c r="S62" s="70">
        <v>1</v>
      </c>
      <c r="T62" s="71">
        <v>1</v>
      </c>
      <c r="U62" s="169">
        <f t="shared" si="2"/>
        <v>1</v>
      </c>
    </row>
    <row r="63" spans="1:21" s="23" customFormat="1" ht="49.5" customHeight="1" x14ac:dyDescent="0.25">
      <c r="A63" s="229">
        <v>10</v>
      </c>
      <c r="B63" s="229">
        <v>2021002129</v>
      </c>
      <c r="C63" s="230" t="s">
        <v>131</v>
      </c>
      <c r="D63" s="230">
        <v>200356</v>
      </c>
      <c r="E63" s="230" t="s">
        <v>74</v>
      </c>
      <c r="F63" s="230" t="s">
        <v>396</v>
      </c>
      <c r="G63" s="230" t="s">
        <v>84</v>
      </c>
      <c r="H63" s="230" t="s">
        <v>397</v>
      </c>
      <c r="I63" s="231" t="s">
        <v>398</v>
      </c>
      <c r="J63" s="234">
        <v>0</v>
      </c>
      <c r="K63" s="237">
        <f>5513553904+3392854022</f>
        <v>8906407926</v>
      </c>
      <c r="L63" s="187">
        <v>19</v>
      </c>
      <c r="M63" s="187">
        <v>19</v>
      </c>
      <c r="N63" s="187">
        <v>19</v>
      </c>
      <c r="O63" s="186" t="s">
        <v>27</v>
      </c>
      <c r="P63" s="186" t="s">
        <v>151</v>
      </c>
      <c r="Q63" s="187">
        <v>19</v>
      </c>
      <c r="R63" s="187">
        <v>19</v>
      </c>
      <c r="S63" s="187">
        <v>19</v>
      </c>
      <c r="T63" s="71">
        <f t="shared" si="5"/>
        <v>1</v>
      </c>
      <c r="U63" s="188">
        <f t="shared" si="2"/>
        <v>1</v>
      </c>
    </row>
    <row r="64" spans="1:21" s="23" customFormat="1" ht="49.5" customHeight="1" x14ac:dyDescent="0.25">
      <c r="A64" s="229"/>
      <c r="B64" s="229"/>
      <c r="C64" s="230"/>
      <c r="D64" s="230"/>
      <c r="E64" s="230"/>
      <c r="F64" s="230"/>
      <c r="G64" s="230"/>
      <c r="H64" s="230"/>
      <c r="I64" s="232"/>
      <c r="J64" s="235"/>
      <c r="K64" s="238"/>
      <c r="L64" s="187">
        <v>1</v>
      </c>
      <c r="M64" s="187">
        <v>1</v>
      </c>
      <c r="N64" s="187">
        <v>1</v>
      </c>
      <c r="O64" s="186" t="s">
        <v>401</v>
      </c>
      <c r="P64" s="186" t="s">
        <v>38</v>
      </c>
      <c r="Q64" s="187">
        <v>1</v>
      </c>
      <c r="R64" s="187">
        <v>1</v>
      </c>
      <c r="S64" s="187">
        <v>1</v>
      </c>
      <c r="T64" s="71">
        <f t="shared" si="5"/>
        <v>1</v>
      </c>
      <c r="U64" s="188">
        <f t="shared" si="2"/>
        <v>1</v>
      </c>
    </row>
    <row r="65" spans="1:22" s="23" customFormat="1" ht="49.5" customHeight="1" x14ac:dyDescent="0.25">
      <c r="A65" s="229"/>
      <c r="B65" s="229"/>
      <c r="C65" s="230"/>
      <c r="D65" s="230"/>
      <c r="E65" s="230"/>
      <c r="F65" s="230"/>
      <c r="G65" s="230"/>
      <c r="H65" s="230"/>
      <c r="I65" s="233"/>
      <c r="J65" s="236"/>
      <c r="K65" s="239"/>
      <c r="L65" s="187">
        <v>1</v>
      </c>
      <c r="M65" s="187">
        <v>1</v>
      </c>
      <c r="N65" s="187">
        <v>1</v>
      </c>
      <c r="O65" s="186" t="s">
        <v>402</v>
      </c>
      <c r="P65" s="186" t="s">
        <v>403</v>
      </c>
      <c r="Q65" s="187">
        <v>1</v>
      </c>
      <c r="R65" s="187">
        <v>1</v>
      </c>
      <c r="S65" s="187">
        <v>1</v>
      </c>
      <c r="T65" s="71">
        <f t="shared" si="5"/>
        <v>1</v>
      </c>
      <c r="U65" s="188">
        <f t="shared" si="2"/>
        <v>1</v>
      </c>
    </row>
    <row r="66" spans="1:22" s="23" customFormat="1" ht="47.25" customHeight="1" x14ac:dyDescent="0.25">
      <c r="A66" s="229">
        <v>11</v>
      </c>
      <c r="B66" s="229">
        <v>2021002130</v>
      </c>
      <c r="C66" s="230" t="s">
        <v>127</v>
      </c>
      <c r="D66" s="230">
        <v>200354</v>
      </c>
      <c r="E66" s="230" t="s">
        <v>122</v>
      </c>
      <c r="F66" s="230" t="s">
        <v>123</v>
      </c>
      <c r="G66" s="230" t="s">
        <v>124</v>
      </c>
      <c r="H66" s="230" t="s">
        <v>125</v>
      </c>
      <c r="I66" s="154" t="s">
        <v>119</v>
      </c>
      <c r="J66" s="228">
        <v>211118313</v>
      </c>
      <c r="K66" s="242">
        <v>273436444</v>
      </c>
      <c r="L66" s="70">
        <v>1</v>
      </c>
      <c r="M66" s="70">
        <v>1</v>
      </c>
      <c r="N66" s="70">
        <v>1</v>
      </c>
      <c r="O66" s="71" t="s">
        <v>126</v>
      </c>
      <c r="P66" s="154" t="s">
        <v>21</v>
      </c>
      <c r="Q66" s="70">
        <v>1</v>
      </c>
      <c r="R66" s="70">
        <v>1</v>
      </c>
      <c r="S66" s="70">
        <v>1</v>
      </c>
      <c r="T66" s="127">
        <f>Q66/L66</f>
        <v>1</v>
      </c>
      <c r="U66" s="169">
        <f t="shared" si="2"/>
        <v>1</v>
      </c>
    </row>
    <row r="67" spans="1:22" s="23" customFormat="1" ht="57" customHeight="1" x14ac:dyDescent="0.25">
      <c r="A67" s="229"/>
      <c r="B67" s="229"/>
      <c r="C67" s="230"/>
      <c r="D67" s="230"/>
      <c r="E67" s="230"/>
      <c r="F67" s="230"/>
      <c r="G67" s="230"/>
      <c r="H67" s="230"/>
      <c r="I67" s="154" t="s">
        <v>228</v>
      </c>
      <c r="J67" s="228"/>
      <c r="K67" s="242"/>
      <c r="L67" s="70">
        <v>6</v>
      </c>
      <c r="M67" s="70">
        <v>6</v>
      </c>
      <c r="N67" s="70">
        <v>6</v>
      </c>
      <c r="O67" s="71" t="s">
        <v>126</v>
      </c>
      <c r="P67" s="154" t="s">
        <v>21</v>
      </c>
      <c r="Q67" s="70">
        <v>6</v>
      </c>
      <c r="R67" s="70">
        <v>6</v>
      </c>
      <c r="S67" s="70">
        <v>6</v>
      </c>
      <c r="T67" s="127">
        <f t="shared" ref="T67" si="6">Q67/L67</f>
        <v>1</v>
      </c>
      <c r="U67" s="169">
        <f t="shared" si="2"/>
        <v>1</v>
      </c>
    </row>
    <row r="68" spans="1:22" s="23" customFormat="1" ht="58.5" customHeight="1" x14ac:dyDescent="0.25">
      <c r="A68" s="229"/>
      <c r="B68" s="229"/>
      <c r="C68" s="230"/>
      <c r="D68" s="230"/>
      <c r="E68" s="230"/>
      <c r="F68" s="230"/>
      <c r="G68" s="230"/>
      <c r="H68" s="230"/>
      <c r="I68" s="154" t="s">
        <v>229</v>
      </c>
      <c r="J68" s="228"/>
      <c r="K68" s="242"/>
      <c r="L68" s="70">
        <v>1</v>
      </c>
      <c r="M68" s="70">
        <v>2</v>
      </c>
      <c r="N68" s="70">
        <v>3</v>
      </c>
      <c r="O68" s="71" t="s">
        <v>126</v>
      </c>
      <c r="P68" s="154" t="s">
        <v>21</v>
      </c>
      <c r="Q68" s="70">
        <v>1</v>
      </c>
      <c r="R68" s="70">
        <v>2</v>
      </c>
      <c r="S68" s="70">
        <v>3</v>
      </c>
      <c r="T68" s="127">
        <f>Q68/L68</f>
        <v>1</v>
      </c>
      <c r="U68" s="169">
        <f t="shared" si="2"/>
        <v>1</v>
      </c>
    </row>
    <row r="69" spans="1:22" s="23" customFormat="1" ht="58.5" customHeight="1" x14ac:dyDescent="0.25">
      <c r="A69" s="229">
        <v>12</v>
      </c>
      <c r="B69" s="229">
        <v>2021002130</v>
      </c>
      <c r="C69" s="230" t="s">
        <v>127</v>
      </c>
      <c r="D69" s="230">
        <v>200354</v>
      </c>
      <c r="E69" s="230" t="s">
        <v>122</v>
      </c>
      <c r="F69" s="230" t="s">
        <v>123</v>
      </c>
      <c r="G69" s="230" t="s">
        <v>124</v>
      </c>
      <c r="H69" s="230" t="s">
        <v>125</v>
      </c>
      <c r="I69" s="230" t="s">
        <v>399</v>
      </c>
      <c r="J69" s="228">
        <v>0</v>
      </c>
      <c r="K69" s="240">
        <v>298091921</v>
      </c>
      <c r="L69" s="228">
        <v>1</v>
      </c>
      <c r="M69" s="228">
        <v>1</v>
      </c>
      <c r="N69" s="228">
        <v>1</v>
      </c>
      <c r="O69" s="228" t="s">
        <v>27</v>
      </c>
      <c r="P69" s="228" t="s">
        <v>151</v>
      </c>
      <c r="Q69" s="228">
        <v>1</v>
      </c>
      <c r="R69" s="228">
        <v>1</v>
      </c>
      <c r="S69" s="228">
        <v>1</v>
      </c>
      <c r="T69" s="228">
        <v>1</v>
      </c>
      <c r="U69" s="228" t="s">
        <v>400</v>
      </c>
    </row>
    <row r="70" spans="1:22" s="23" customFormat="1" ht="58.5" customHeight="1" x14ac:dyDescent="0.25">
      <c r="A70" s="229"/>
      <c r="B70" s="229"/>
      <c r="C70" s="230"/>
      <c r="D70" s="230"/>
      <c r="E70" s="230"/>
      <c r="F70" s="230"/>
      <c r="G70" s="230"/>
      <c r="H70" s="230"/>
      <c r="I70" s="230"/>
      <c r="J70" s="228"/>
      <c r="K70" s="240"/>
      <c r="L70" s="228"/>
      <c r="M70" s="228"/>
      <c r="N70" s="228"/>
      <c r="O70" s="228"/>
      <c r="P70" s="228"/>
      <c r="Q70" s="228"/>
      <c r="R70" s="228"/>
      <c r="S70" s="228"/>
      <c r="T70" s="228"/>
      <c r="U70" s="228"/>
    </row>
    <row r="71" spans="1:22" x14ac:dyDescent="0.25">
      <c r="A71" s="229"/>
      <c r="B71" s="229"/>
      <c r="C71" s="230"/>
      <c r="D71" s="230"/>
      <c r="E71" s="230"/>
      <c r="F71" s="230"/>
      <c r="G71" s="230"/>
      <c r="H71" s="230"/>
      <c r="I71" s="230"/>
      <c r="J71" s="228"/>
      <c r="K71" s="240"/>
      <c r="L71" s="228"/>
      <c r="M71" s="228"/>
      <c r="N71" s="228"/>
      <c r="O71" s="228"/>
      <c r="P71" s="228"/>
      <c r="Q71" s="228"/>
      <c r="R71" s="228"/>
      <c r="S71" s="228"/>
      <c r="T71" s="228"/>
      <c r="U71" s="228"/>
    </row>
    <row r="72" spans="1:22" ht="45" customHeight="1" x14ac:dyDescent="0.25">
      <c r="F72" s="7"/>
      <c r="H72" s="23"/>
      <c r="I72" s="23"/>
      <c r="J72" s="23"/>
      <c r="K72" s="23"/>
      <c r="L72" s="23"/>
      <c r="M72" s="23"/>
      <c r="N72" s="23"/>
      <c r="O72" s="23"/>
      <c r="P72" s="23"/>
      <c r="Q72" s="24"/>
      <c r="R72" s="25"/>
      <c r="S72" s="25"/>
      <c r="T72" s="23"/>
      <c r="U72" s="27">
        <f>AVERAGE(U14:U71)</f>
        <v>0.97574123989218331</v>
      </c>
      <c r="V72" s="39" t="s">
        <v>114</v>
      </c>
    </row>
    <row r="73" spans="1:22" x14ac:dyDescent="0.25">
      <c r="F73" s="7"/>
      <c r="H73" s="28"/>
      <c r="I73" s="23"/>
      <c r="J73" s="23"/>
      <c r="K73" s="23"/>
      <c r="L73" s="23"/>
      <c r="M73" s="23"/>
      <c r="N73" s="23"/>
      <c r="O73" s="23"/>
      <c r="P73" s="23"/>
      <c r="Q73" s="26"/>
      <c r="R73" s="23"/>
      <c r="S73" s="23"/>
      <c r="T73" s="29"/>
      <c r="U73" s="139"/>
    </row>
    <row r="74" spans="1:22" x14ac:dyDescent="0.25">
      <c r="I74" s="17"/>
      <c r="J74" s="17"/>
      <c r="L74" s="17"/>
      <c r="M74" s="17"/>
      <c r="N74" s="17"/>
      <c r="O74" s="17"/>
      <c r="P74" s="17"/>
      <c r="Q74" s="17"/>
      <c r="R74" s="17"/>
      <c r="U74" s="9">
        <f>U72*17%</f>
        <v>0.16587601078167116</v>
      </c>
      <c r="V74" t="s">
        <v>115</v>
      </c>
    </row>
    <row r="75" spans="1:22" x14ac:dyDescent="0.25">
      <c r="I75" s="17"/>
      <c r="J75" s="17"/>
      <c r="L75" s="17"/>
      <c r="M75" s="17"/>
      <c r="N75" s="17"/>
      <c r="O75" s="17"/>
      <c r="P75" s="17"/>
      <c r="Q75" s="17"/>
      <c r="R75" s="17"/>
    </row>
    <row r="76" spans="1:22" x14ac:dyDescent="0.25">
      <c r="I76" s="17"/>
      <c r="J76" s="17"/>
      <c r="L76" s="17"/>
      <c r="M76" s="17"/>
      <c r="N76" s="17"/>
      <c r="O76" s="17"/>
      <c r="P76" s="17"/>
      <c r="Q76" s="17"/>
      <c r="R76" s="17"/>
    </row>
    <row r="77" spans="1:22" ht="32.1" customHeight="1" x14ac:dyDescent="0.25">
      <c r="C77" s="30" t="s">
        <v>413</v>
      </c>
      <c r="D77" s="265">
        <v>4442260970</v>
      </c>
      <c r="E77" s="265"/>
      <c r="I77" s="17"/>
      <c r="J77" s="17"/>
      <c r="L77" s="17"/>
      <c r="M77" s="17"/>
      <c r="N77" s="17"/>
      <c r="O77" s="17"/>
      <c r="P77" s="17"/>
      <c r="Q77" s="17"/>
      <c r="R77" s="17"/>
    </row>
    <row r="78" spans="1:22" ht="32.1" customHeight="1" x14ac:dyDescent="0.25">
      <c r="C78" s="30" t="s">
        <v>414</v>
      </c>
      <c r="D78" s="215">
        <f>SUM(K14:K71)</f>
        <v>17828373114</v>
      </c>
      <c r="E78" s="215"/>
      <c r="I78" s="17"/>
      <c r="J78" s="17"/>
      <c r="L78" s="17"/>
      <c r="M78" s="17"/>
      <c r="N78" s="17"/>
      <c r="O78" s="17"/>
      <c r="P78" s="17"/>
      <c r="Q78" s="17"/>
      <c r="R78" s="17"/>
    </row>
    <row r="79" spans="1:22" ht="30.95" customHeight="1" x14ac:dyDescent="0.25">
      <c r="C79" s="30" t="s">
        <v>418</v>
      </c>
      <c r="D79" s="215">
        <v>12744107524</v>
      </c>
      <c r="E79" s="215"/>
      <c r="I79" s="17"/>
      <c r="J79" s="17"/>
      <c r="L79" s="17"/>
      <c r="M79" s="17"/>
      <c r="N79" s="17"/>
      <c r="O79" s="17"/>
      <c r="P79" s="17"/>
      <c r="Q79" s="17"/>
      <c r="R79" s="17"/>
    </row>
    <row r="80" spans="1:22" x14ac:dyDescent="0.25">
      <c r="I80" s="17"/>
      <c r="J80" s="17"/>
      <c r="L80" s="17"/>
      <c r="M80" s="17"/>
      <c r="N80" s="17"/>
      <c r="O80" s="17"/>
      <c r="P80" s="17"/>
      <c r="Q80" s="17"/>
      <c r="R80" s="17"/>
    </row>
    <row r="81" spans="4:18" x14ac:dyDescent="0.25">
      <c r="D81" s="211"/>
      <c r="I81" s="17"/>
      <c r="J81" s="17"/>
      <c r="L81" s="214"/>
      <c r="M81" s="17"/>
      <c r="N81" s="17"/>
      <c r="O81" s="17"/>
      <c r="P81" s="17"/>
      <c r="Q81" s="17"/>
      <c r="R81" s="17"/>
    </row>
    <row r="82" spans="4:18" x14ac:dyDescent="0.25">
      <c r="D82" s="211"/>
      <c r="I82" s="17"/>
      <c r="J82" s="211"/>
      <c r="K82" s="211"/>
      <c r="L82" s="17"/>
      <c r="M82" s="17"/>
      <c r="N82" s="17"/>
      <c r="O82" s="17"/>
      <c r="P82" s="17"/>
      <c r="Q82" s="17"/>
      <c r="R82" s="17"/>
    </row>
    <row r="83" spans="4:18" x14ac:dyDescent="0.25">
      <c r="D83" s="211"/>
      <c r="I83" s="17"/>
      <c r="J83" s="211"/>
      <c r="K83" s="211"/>
      <c r="L83" s="17"/>
      <c r="M83" s="17"/>
      <c r="N83" s="17"/>
      <c r="O83" s="17"/>
      <c r="P83" s="17"/>
      <c r="Q83" s="17"/>
      <c r="R83" s="17"/>
    </row>
    <row r="84" spans="4:18" x14ac:dyDescent="0.25">
      <c r="D84" s="211"/>
      <c r="I84" s="17"/>
      <c r="J84" s="17"/>
      <c r="K84" s="211"/>
      <c r="L84" s="17"/>
      <c r="M84" s="17"/>
      <c r="N84" s="17"/>
      <c r="O84" s="17"/>
      <c r="P84" s="17"/>
      <c r="Q84" s="17"/>
      <c r="R84" s="17"/>
    </row>
    <row r="85" spans="4:18" x14ac:dyDescent="0.25">
      <c r="D85" s="211"/>
      <c r="I85" s="17"/>
      <c r="J85" s="211"/>
      <c r="K85" s="211"/>
      <c r="L85" s="214"/>
      <c r="M85" s="17"/>
      <c r="N85" s="17"/>
      <c r="O85" s="17"/>
      <c r="P85" s="17"/>
      <c r="Q85" s="17"/>
      <c r="R85" s="17"/>
    </row>
    <row r="86" spans="4:18" x14ac:dyDescent="0.25">
      <c r="D86" s="211"/>
      <c r="I86" s="17"/>
      <c r="J86" s="211"/>
      <c r="K86" s="211"/>
      <c r="L86" s="17"/>
      <c r="M86" s="17"/>
      <c r="N86" s="17"/>
      <c r="O86" s="17"/>
      <c r="P86" s="17"/>
      <c r="Q86" s="17"/>
      <c r="R86" s="17"/>
    </row>
    <row r="87" spans="4:18" x14ac:dyDescent="0.25">
      <c r="D87" s="211"/>
      <c r="I87" s="17"/>
      <c r="J87" s="211"/>
      <c r="K87" s="211"/>
      <c r="L87" s="213"/>
      <c r="M87" s="17"/>
      <c r="N87" s="17"/>
      <c r="O87" s="17"/>
      <c r="P87" s="17"/>
      <c r="Q87" s="17"/>
      <c r="R87" s="17"/>
    </row>
    <row r="88" spans="4:18" x14ac:dyDescent="0.25">
      <c r="D88" s="211"/>
      <c r="I88" s="17"/>
      <c r="J88" s="211"/>
      <c r="K88" s="211"/>
      <c r="L88" s="17"/>
      <c r="M88" s="17"/>
      <c r="N88" s="17"/>
      <c r="O88" s="17"/>
      <c r="P88" s="17"/>
      <c r="Q88" s="17"/>
      <c r="R88" s="17"/>
    </row>
    <row r="89" spans="4:18" s="17" customFormat="1" x14ac:dyDescent="0.25">
      <c r="D89" s="211"/>
      <c r="J89" s="211"/>
    </row>
    <row r="90" spans="4:18" x14ac:dyDescent="0.25">
      <c r="D90" s="211"/>
      <c r="I90" s="17"/>
      <c r="J90" s="211"/>
      <c r="K90" s="212"/>
      <c r="L90" s="17"/>
      <c r="M90" s="17"/>
      <c r="N90" s="17"/>
      <c r="O90" s="17"/>
      <c r="P90" s="17"/>
      <c r="Q90" s="17"/>
      <c r="R90" s="17"/>
    </row>
    <row r="91" spans="4:18" x14ac:dyDescent="0.25">
      <c r="D91" s="211"/>
      <c r="I91" s="17"/>
      <c r="J91" s="211"/>
      <c r="L91" s="17"/>
      <c r="M91" s="17"/>
      <c r="N91" s="17"/>
      <c r="O91" s="17"/>
      <c r="P91" s="17"/>
      <c r="Q91" s="17"/>
      <c r="R91" s="17"/>
    </row>
    <row r="92" spans="4:18" x14ac:dyDescent="0.25">
      <c r="D92" s="211"/>
      <c r="I92" s="17"/>
      <c r="J92" s="211"/>
      <c r="L92" s="17"/>
      <c r="M92" s="17"/>
      <c r="N92" s="17"/>
      <c r="O92" s="17"/>
      <c r="P92" s="17"/>
      <c r="Q92" s="17"/>
      <c r="R92" s="17"/>
    </row>
    <row r="93" spans="4:18" x14ac:dyDescent="0.25">
      <c r="I93" s="17"/>
      <c r="J93" s="211"/>
      <c r="L93" s="17"/>
      <c r="M93" s="17"/>
      <c r="N93" s="17"/>
      <c r="O93" s="17"/>
      <c r="P93" s="17"/>
      <c r="Q93" s="17"/>
      <c r="R93" s="17"/>
    </row>
    <row r="94" spans="4:18" x14ac:dyDescent="0.25">
      <c r="I94" s="17"/>
      <c r="J94" s="211"/>
      <c r="L94" s="17"/>
      <c r="M94" s="17"/>
      <c r="N94" s="17"/>
      <c r="O94" s="17"/>
      <c r="P94" s="17"/>
      <c r="Q94" s="17"/>
      <c r="R94" s="17"/>
    </row>
    <row r="95" spans="4:18" x14ac:dyDescent="0.25">
      <c r="I95" s="17"/>
      <c r="J95" s="211"/>
      <c r="L95" s="17"/>
      <c r="M95" s="17"/>
      <c r="N95" s="17"/>
      <c r="O95" s="17"/>
      <c r="P95" s="17"/>
      <c r="Q95" s="17"/>
      <c r="R95" s="17"/>
    </row>
    <row r="96" spans="4:18" x14ac:dyDescent="0.25">
      <c r="I96" s="17"/>
      <c r="J96" s="211"/>
      <c r="L96" s="17"/>
      <c r="M96" s="17"/>
      <c r="N96" s="17"/>
      <c r="O96" s="17"/>
      <c r="P96" s="17"/>
      <c r="Q96" s="17"/>
      <c r="R96" s="17"/>
    </row>
    <row r="97" spans="9:18" x14ac:dyDescent="0.25">
      <c r="I97" s="17"/>
      <c r="J97" s="211"/>
      <c r="L97" s="17"/>
      <c r="M97" s="17"/>
      <c r="N97" s="17"/>
      <c r="O97" s="17"/>
      <c r="P97" s="17"/>
      <c r="Q97" s="17"/>
      <c r="R97" s="17"/>
    </row>
    <row r="98" spans="9:18" x14ac:dyDescent="0.25">
      <c r="I98" s="17"/>
      <c r="J98" s="211"/>
      <c r="L98" s="17"/>
      <c r="M98" s="17"/>
      <c r="N98" s="17"/>
      <c r="O98" s="17"/>
      <c r="P98" s="17"/>
      <c r="Q98" s="17"/>
      <c r="R98" s="17"/>
    </row>
    <row r="99" spans="9:18" x14ac:dyDescent="0.25">
      <c r="I99" s="17"/>
      <c r="J99" s="212"/>
      <c r="L99" s="17"/>
      <c r="M99" s="17"/>
      <c r="N99" s="17"/>
      <c r="O99" s="17"/>
      <c r="P99" s="17"/>
      <c r="Q99" s="17"/>
      <c r="R99" s="17"/>
    </row>
    <row r="100" spans="9:18" x14ac:dyDescent="0.25">
      <c r="I100" s="17"/>
      <c r="J100" s="17"/>
      <c r="L100" s="17"/>
      <c r="M100" s="17"/>
      <c r="N100" s="17"/>
      <c r="O100" s="17"/>
      <c r="P100" s="17"/>
      <c r="Q100" s="17"/>
      <c r="R100" s="17"/>
    </row>
    <row r="101" spans="9:18" x14ac:dyDescent="0.25">
      <c r="I101" s="17"/>
      <c r="J101" s="17"/>
      <c r="L101" s="17"/>
      <c r="M101" s="17"/>
      <c r="N101" s="17"/>
      <c r="O101" s="17"/>
      <c r="P101" s="17"/>
      <c r="Q101" s="17"/>
      <c r="R101" s="17"/>
    </row>
    <row r="102" spans="9:18" x14ac:dyDescent="0.25">
      <c r="I102" s="17"/>
      <c r="J102" s="17"/>
      <c r="L102" s="17"/>
      <c r="M102" s="17"/>
      <c r="N102" s="17"/>
      <c r="O102" s="17"/>
      <c r="P102" s="17"/>
      <c r="Q102" s="17"/>
      <c r="R102" s="17"/>
    </row>
    <row r="103" spans="9:18" x14ac:dyDescent="0.25">
      <c r="I103" s="17"/>
      <c r="J103" s="17"/>
      <c r="L103" s="17"/>
      <c r="M103" s="17"/>
      <c r="N103" s="17"/>
      <c r="O103" s="17"/>
      <c r="P103" s="17"/>
      <c r="Q103" s="17"/>
      <c r="R103" s="17"/>
    </row>
    <row r="104" spans="9:18" x14ac:dyDescent="0.25">
      <c r="I104" s="17"/>
      <c r="J104" s="17"/>
      <c r="L104" s="17"/>
      <c r="M104" s="17"/>
      <c r="N104" s="17"/>
      <c r="O104" s="17"/>
      <c r="P104" s="17"/>
      <c r="Q104" s="17"/>
      <c r="R104" s="17"/>
    </row>
    <row r="105" spans="9:18" x14ac:dyDescent="0.25">
      <c r="I105" s="17"/>
      <c r="J105" s="17"/>
      <c r="L105" s="17"/>
      <c r="M105" s="17"/>
      <c r="N105" s="17"/>
      <c r="O105" s="17"/>
      <c r="P105" s="17"/>
      <c r="Q105" s="17"/>
      <c r="R105" s="17"/>
    </row>
    <row r="106" spans="9:18" x14ac:dyDescent="0.25">
      <c r="I106" s="17"/>
      <c r="J106" s="17"/>
      <c r="L106" s="17"/>
      <c r="M106" s="17"/>
      <c r="N106" s="17"/>
      <c r="O106" s="17"/>
      <c r="P106" s="17"/>
      <c r="Q106" s="17"/>
      <c r="R106" s="17"/>
    </row>
    <row r="107" spans="9:18" x14ac:dyDescent="0.25">
      <c r="I107" s="17"/>
      <c r="J107" s="17"/>
      <c r="L107" s="17"/>
      <c r="M107" s="17"/>
      <c r="N107" s="17"/>
      <c r="O107" s="17"/>
      <c r="P107" s="17"/>
      <c r="Q107" s="17"/>
      <c r="R107" s="17"/>
    </row>
    <row r="108" spans="9:18" x14ac:dyDescent="0.25">
      <c r="I108" s="17"/>
      <c r="J108" s="17"/>
      <c r="L108" s="17"/>
      <c r="M108" s="17"/>
      <c r="N108" s="17"/>
      <c r="O108" s="17"/>
      <c r="P108" s="17"/>
      <c r="Q108" s="17"/>
      <c r="R108" s="17"/>
    </row>
    <row r="109" spans="9:18" x14ac:dyDescent="0.25">
      <c r="I109" s="17"/>
      <c r="J109" s="17"/>
      <c r="L109" s="17"/>
      <c r="M109" s="17"/>
      <c r="N109" s="17"/>
      <c r="O109" s="17"/>
      <c r="P109" s="17"/>
      <c r="Q109" s="17"/>
      <c r="R109" s="17"/>
    </row>
    <row r="110" spans="9:18" x14ac:dyDescent="0.25">
      <c r="I110" s="17"/>
      <c r="J110" s="17"/>
      <c r="L110" s="17"/>
      <c r="M110" s="17"/>
      <c r="N110" s="17"/>
      <c r="O110" s="17"/>
      <c r="P110" s="17"/>
      <c r="Q110" s="17"/>
      <c r="R110" s="17"/>
    </row>
    <row r="111" spans="9:18" x14ac:dyDescent="0.25">
      <c r="I111" s="17"/>
      <c r="J111" s="17"/>
      <c r="L111" s="17"/>
      <c r="M111" s="17"/>
      <c r="N111" s="17"/>
      <c r="O111" s="17"/>
      <c r="P111" s="17"/>
      <c r="Q111" s="17"/>
      <c r="R111" s="17"/>
    </row>
    <row r="112" spans="9:18" x14ac:dyDescent="0.25">
      <c r="I112" s="17"/>
      <c r="J112" s="17"/>
      <c r="L112" s="17"/>
      <c r="M112" s="17"/>
      <c r="N112" s="17"/>
      <c r="O112" s="17"/>
      <c r="P112" s="17"/>
      <c r="Q112" s="17"/>
      <c r="R112" s="17"/>
    </row>
    <row r="113" spans="9:18" x14ac:dyDescent="0.25">
      <c r="I113" s="17"/>
      <c r="J113" s="17"/>
      <c r="L113" s="17"/>
      <c r="M113" s="17"/>
      <c r="N113" s="17"/>
      <c r="O113" s="17"/>
      <c r="P113" s="17"/>
      <c r="Q113" s="17"/>
      <c r="R113" s="17"/>
    </row>
  </sheetData>
  <autoFilter ref="A13:Y13" xr:uid="{E64159FA-B7F8-426A-AD8E-FECCE45C27E9}"/>
  <mergeCells count="160">
    <mergeCell ref="H24:H25"/>
    <mergeCell ref="D77:E77"/>
    <mergeCell ref="H26:H33"/>
    <mergeCell ref="J26:J33"/>
    <mergeCell ref="I26:I27"/>
    <mergeCell ref="J40:J43"/>
    <mergeCell ref="D44:D49"/>
    <mergeCell ref="H34:H39"/>
    <mergeCell ref="J34:J39"/>
    <mergeCell ref="H40:H43"/>
    <mergeCell ref="D40:D43"/>
    <mergeCell ref="J66:J68"/>
    <mergeCell ref="H66:H68"/>
    <mergeCell ref="G66:G68"/>
    <mergeCell ref="J44:J49"/>
    <mergeCell ref="J50:J62"/>
    <mergeCell ref="H50:H62"/>
    <mergeCell ref="G34:G39"/>
    <mergeCell ref="C34:C39"/>
    <mergeCell ref="D34:D39"/>
    <mergeCell ref="E34:E39"/>
    <mergeCell ref="F34:F39"/>
    <mergeCell ref="D63:D65"/>
    <mergeCell ref="E24:E25"/>
    <mergeCell ref="F24:F25"/>
    <mergeCell ref="G24:G25"/>
    <mergeCell ref="D24:D25"/>
    <mergeCell ref="A15:A18"/>
    <mergeCell ref="A19:A23"/>
    <mergeCell ref="A26:A33"/>
    <mergeCell ref="A40:A43"/>
    <mergeCell ref="A24:A25"/>
    <mergeCell ref="A44:A49"/>
    <mergeCell ref="A50:A62"/>
    <mergeCell ref="B50:B62"/>
    <mergeCell ref="A34:A39"/>
    <mergeCell ref="B34:B39"/>
    <mergeCell ref="B40:B43"/>
    <mergeCell ref="B44:B49"/>
    <mergeCell ref="B19:B23"/>
    <mergeCell ref="B15:B18"/>
    <mergeCell ref="B24:B25"/>
    <mergeCell ref="S26:S27"/>
    <mergeCell ref="T26:T27"/>
    <mergeCell ref="C40:C43"/>
    <mergeCell ref="C44:C49"/>
    <mergeCell ref="C50:C62"/>
    <mergeCell ref="D50:D62"/>
    <mergeCell ref="E44:E49"/>
    <mergeCell ref="E50:E62"/>
    <mergeCell ref="G50:G62"/>
    <mergeCell ref="F50:F62"/>
    <mergeCell ref="H44:H49"/>
    <mergeCell ref="F44:F49"/>
    <mergeCell ref="G44:G49"/>
    <mergeCell ref="E40:E43"/>
    <mergeCell ref="F40:F43"/>
    <mergeCell ref="O26:O27"/>
    <mergeCell ref="P26:P27"/>
    <mergeCell ref="Q26:Q27"/>
    <mergeCell ref="R26:R27"/>
    <mergeCell ref="L26:L27"/>
    <mergeCell ref="K44:K49"/>
    <mergeCell ref="K34:K39"/>
    <mergeCell ref="K40:K43"/>
    <mergeCell ref="K50:K62"/>
    <mergeCell ref="N26:N27"/>
    <mergeCell ref="C24:C25"/>
    <mergeCell ref="E26:E33"/>
    <mergeCell ref="F26:F33"/>
    <mergeCell ref="G26:G33"/>
    <mergeCell ref="J24:J25"/>
    <mergeCell ref="Q6:U6"/>
    <mergeCell ref="A1:F2"/>
    <mergeCell ref="G1:U1"/>
    <mergeCell ref="G2:H2"/>
    <mergeCell ref="I2:J2"/>
    <mergeCell ref="L2:U2"/>
    <mergeCell ref="A3:U5"/>
    <mergeCell ref="A6:P6"/>
    <mergeCell ref="M20:M21"/>
    <mergeCell ref="N20:N21"/>
    <mergeCell ref="K15:K18"/>
    <mergeCell ref="K19:K23"/>
    <mergeCell ref="A7:F8"/>
    <mergeCell ref="G7:U7"/>
    <mergeCell ref="G8:H8"/>
    <mergeCell ref="I8:J8"/>
    <mergeCell ref="L8:U8"/>
    <mergeCell ref="U26:U27"/>
    <mergeCell ref="A9:U11"/>
    <mergeCell ref="J19:J23"/>
    <mergeCell ref="I20:I21"/>
    <mergeCell ref="G19:G23"/>
    <mergeCell ref="H19:H23"/>
    <mergeCell ref="A12:U12"/>
    <mergeCell ref="S20:S21"/>
    <mergeCell ref="T20:T21"/>
    <mergeCell ref="U20:U21"/>
    <mergeCell ref="L20:L21"/>
    <mergeCell ref="O20:O21"/>
    <mergeCell ref="P20:P21"/>
    <mergeCell ref="Q20:Q21"/>
    <mergeCell ref="R20:R21"/>
    <mergeCell ref="D15:D18"/>
    <mergeCell ref="C15:C18"/>
    <mergeCell ref="J15:J18"/>
    <mergeCell ref="H15:H18"/>
    <mergeCell ref="G15:G18"/>
    <mergeCell ref="F15:F18"/>
    <mergeCell ref="E15:E18"/>
    <mergeCell ref="D19:D23"/>
    <mergeCell ref="C19:C23"/>
    <mergeCell ref="E19:E23"/>
    <mergeCell ref="F19:F23"/>
    <mergeCell ref="A69:A71"/>
    <mergeCell ref="I69:I71"/>
    <mergeCell ref="K69:K71"/>
    <mergeCell ref="L69:L71"/>
    <mergeCell ref="M69:M71"/>
    <mergeCell ref="C69:C71"/>
    <mergeCell ref="D69:D71"/>
    <mergeCell ref="E69:E71"/>
    <mergeCell ref="F69:F71"/>
    <mergeCell ref="G69:G71"/>
    <mergeCell ref="H69:H71"/>
    <mergeCell ref="J69:J71"/>
    <mergeCell ref="M26:M27"/>
    <mergeCell ref="B26:B33"/>
    <mergeCell ref="C26:C33"/>
    <mergeCell ref="D26:D33"/>
    <mergeCell ref="A63:A65"/>
    <mergeCell ref="B63:B65"/>
    <mergeCell ref="A66:A68"/>
    <mergeCell ref="K24:K25"/>
    <mergeCell ref="K66:K68"/>
    <mergeCell ref="K26:K33"/>
    <mergeCell ref="G40:G43"/>
    <mergeCell ref="T69:T71"/>
    <mergeCell ref="U69:U71"/>
    <mergeCell ref="B69:B71"/>
    <mergeCell ref="R69:R71"/>
    <mergeCell ref="S69:S71"/>
    <mergeCell ref="H63:H65"/>
    <mergeCell ref="G63:G65"/>
    <mergeCell ref="F63:F65"/>
    <mergeCell ref="E63:E65"/>
    <mergeCell ref="C63:C65"/>
    <mergeCell ref="N69:N71"/>
    <mergeCell ref="O69:O71"/>
    <mergeCell ref="P69:P71"/>
    <mergeCell ref="Q69:Q71"/>
    <mergeCell ref="I63:I65"/>
    <mergeCell ref="J63:J65"/>
    <mergeCell ref="K63:K65"/>
    <mergeCell ref="F66:F68"/>
    <mergeCell ref="C66:C68"/>
    <mergeCell ref="D66:D68"/>
    <mergeCell ref="E66:E68"/>
    <mergeCell ref="B66:B68"/>
  </mergeCells>
  <pageMargins left="0.25" right="0.25" top="0.75" bottom="0.75" header="0.3" footer="0.3"/>
  <pageSetup paperSize="121"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3"/>
  <sheetViews>
    <sheetView topLeftCell="I6" zoomScale="80" zoomScaleNormal="80" workbookViewId="0">
      <selection activeCell="V10" sqref="V10"/>
    </sheetView>
  </sheetViews>
  <sheetFormatPr baseColWidth="10" defaultColWidth="11.42578125" defaultRowHeight="15" x14ac:dyDescent="0.25"/>
  <cols>
    <col min="1" max="1" width="23.5703125" style="17" customWidth="1"/>
    <col min="2" max="2" width="33.5703125" style="17" customWidth="1"/>
    <col min="3" max="3" width="40.85546875" style="17" customWidth="1"/>
    <col min="4" max="4" width="19.140625" style="17" customWidth="1"/>
    <col min="5" max="5" width="26" style="17" customWidth="1"/>
    <col min="6" max="6" width="26.42578125" style="17" customWidth="1"/>
    <col min="7" max="7" width="24.7109375" style="17" customWidth="1"/>
    <col min="8" max="8" width="34.28515625" style="17" customWidth="1"/>
    <col min="9" max="11" width="30.28515625" style="17" customWidth="1"/>
    <col min="12" max="12" width="21.85546875" style="17" customWidth="1"/>
    <col min="13" max="13" width="20.42578125" style="17" customWidth="1"/>
    <col min="14" max="14" width="20.28515625" style="17" customWidth="1"/>
    <col min="15" max="15" width="29.42578125" style="17" customWidth="1"/>
    <col min="16" max="16" width="23.28515625" style="17" customWidth="1"/>
    <col min="17" max="17" width="20.85546875" style="17" customWidth="1"/>
    <col min="18" max="18" width="16.5703125" style="17" customWidth="1"/>
    <col min="19" max="19" width="15.42578125" style="17" customWidth="1"/>
    <col min="20" max="20" width="17.85546875" style="17" customWidth="1"/>
    <col min="21" max="21" width="19.7109375" style="17" customWidth="1"/>
    <col min="22" max="16384" width="11.42578125" style="17"/>
  </cols>
  <sheetData>
    <row r="1" spans="1:22" ht="35.25" customHeight="1" x14ac:dyDescent="0.25">
      <c r="A1" s="268"/>
      <c r="B1" s="269"/>
      <c r="C1" s="269"/>
      <c r="D1" s="269"/>
      <c r="E1" s="269"/>
      <c r="F1" s="270"/>
      <c r="G1" s="274" t="s">
        <v>43</v>
      </c>
      <c r="H1" s="275"/>
      <c r="I1" s="275"/>
      <c r="J1" s="275"/>
      <c r="K1" s="275"/>
      <c r="L1" s="275"/>
      <c r="M1" s="275"/>
      <c r="N1" s="275"/>
      <c r="O1" s="275"/>
      <c r="P1" s="275"/>
      <c r="Q1" s="275"/>
      <c r="R1" s="275"/>
      <c r="S1" s="275"/>
      <c r="T1" s="275"/>
      <c r="U1" s="276"/>
      <c r="V1" s="54"/>
    </row>
    <row r="2" spans="1:22" ht="37.5" customHeight="1" x14ac:dyDescent="0.25">
      <c r="A2" s="271"/>
      <c r="B2" s="272"/>
      <c r="C2" s="272"/>
      <c r="D2" s="272"/>
      <c r="E2" s="272"/>
      <c r="F2" s="273"/>
      <c r="G2" s="259" t="s">
        <v>69</v>
      </c>
      <c r="H2" s="260"/>
      <c r="I2" s="259" t="s">
        <v>179</v>
      </c>
      <c r="J2" s="261"/>
      <c r="K2" s="261"/>
      <c r="L2" s="277"/>
      <c r="M2" s="259" t="s">
        <v>193</v>
      </c>
      <c r="N2" s="261"/>
      <c r="O2" s="261"/>
      <c r="P2" s="261"/>
      <c r="Q2" s="261"/>
      <c r="R2" s="261"/>
      <c r="S2" s="261"/>
      <c r="T2" s="261"/>
      <c r="U2" s="261"/>
      <c r="V2" s="53"/>
    </row>
    <row r="3" spans="1:22" ht="15.75" customHeight="1" x14ac:dyDescent="0.25">
      <c r="A3" s="244" t="s">
        <v>178</v>
      </c>
      <c r="B3" s="244"/>
      <c r="C3" s="244"/>
      <c r="D3" s="244"/>
      <c r="E3" s="244"/>
      <c r="F3" s="244"/>
      <c r="G3" s="244"/>
      <c r="H3" s="244"/>
      <c r="I3" s="244"/>
      <c r="J3" s="244"/>
      <c r="K3" s="244"/>
      <c r="L3" s="244"/>
      <c r="M3" s="244"/>
      <c r="N3" s="244"/>
      <c r="O3" s="244"/>
      <c r="P3" s="244"/>
      <c r="Q3" s="244"/>
      <c r="R3" s="244"/>
      <c r="S3" s="244"/>
      <c r="T3" s="244"/>
      <c r="U3" s="244"/>
      <c r="V3" s="244"/>
    </row>
    <row r="4" spans="1:22" ht="15.75" customHeight="1" x14ac:dyDescent="0.25">
      <c r="A4" s="244"/>
      <c r="B4" s="244"/>
      <c r="C4" s="244"/>
      <c r="D4" s="244"/>
      <c r="E4" s="244"/>
      <c r="F4" s="244"/>
      <c r="G4" s="244"/>
      <c r="H4" s="244"/>
      <c r="I4" s="244"/>
      <c r="J4" s="244"/>
      <c r="K4" s="244"/>
      <c r="L4" s="244"/>
      <c r="M4" s="244"/>
      <c r="N4" s="244"/>
      <c r="O4" s="244"/>
      <c r="P4" s="244"/>
      <c r="Q4" s="244"/>
      <c r="R4" s="244"/>
      <c r="S4" s="244"/>
      <c r="T4" s="244"/>
      <c r="U4" s="244"/>
      <c r="V4" s="244"/>
    </row>
    <row r="5" spans="1:22" ht="15.75" customHeight="1" x14ac:dyDescent="0.25">
      <c r="A5" s="244"/>
      <c r="B5" s="244"/>
      <c r="C5" s="244"/>
      <c r="D5" s="244"/>
      <c r="E5" s="244"/>
      <c r="F5" s="244"/>
      <c r="G5" s="244"/>
      <c r="H5" s="244"/>
      <c r="I5" s="244"/>
      <c r="J5" s="244"/>
      <c r="K5" s="244"/>
      <c r="L5" s="244"/>
      <c r="M5" s="244"/>
      <c r="N5" s="244"/>
      <c r="O5" s="244"/>
      <c r="P5" s="244"/>
      <c r="Q5" s="244"/>
      <c r="R5" s="244"/>
      <c r="S5" s="244"/>
      <c r="T5" s="244"/>
      <c r="U5" s="244"/>
      <c r="V5" s="244"/>
    </row>
    <row r="6" spans="1:22" ht="15.75" customHeight="1"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2" ht="63" x14ac:dyDescent="0.25">
      <c r="A7" s="19" t="s">
        <v>0</v>
      </c>
      <c r="B7" s="19" t="s">
        <v>1</v>
      </c>
      <c r="C7" s="19" t="s">
        <v>65</v>
      </c>
      <c r="D7" s="19" t="s">
        <v>2</v>
      </c>
      <c r="E7" s="19" t="s">
        <v>112</v>
      </c>
      <c r="F7" s="19" t="s">
        <v>111</v>
      </c>
      <c r="G7" s="19" t="s">
        <v>3</v>
      </c>
      <c r="H7" s="19" t="s">
        <v>5</v>
      </c>
      <c r="I7" s="19" t="s">
        <v>4</v>
      </c>
      <c r="J7" s="19" t="s">
        <v>387</v>
      </c>
      <c r="K7" s="103" t="s">
        <v>389</v>
      </c>
      <c r="L7" s="19" t="s">
        <v>7</v>
      </c>
      <c r="M7" s="19" t="s">
        <v>10</v>
      </c>
      <c r="N7" s="19" t="s">
        <v>9</v>
      </c>
      <c r="O7" s="2" t="s">
        <v>6</v>
      </c>
      <c r="P7" s="2" t="s">
        <v>11</v>
      </c>
      <c r="Q7" s="4" t="s">
        <v>13</v>
      </c>
      <c r="R7" s="4" t="s">
        <v>12</v>
      </c>
      <c r="S7" s="4" t="s">
        <v>14</v>
      </c>
      <c r="T7" s="4" t="s">
        <v>15</v>
      </c>
      <c r="U7" s="19" t="s">
        <v>16</v>
      </c>
    </row>
    <row r="8" spans="1:22" s="142" customFormat="1" ht="116.45" customHeight="1" x14ac:dyDescent="0.25">
      <c r="A8" s="32">
        <v>1</v>
      </c>
      <c r="B8" s="32">
        <v>2021002129</v>
      </c>
      <c r="C8" s="34" t="s">
        <v>131</v>
      </c>
      <c r="D8" s="32">
        <v>200356</v>
      </c>
      <c r="E8" s="160" t="s">
        <v>86</v>
      </c>
      <c r="F8" s="34" t="s">
        <v>87</v>
      </c>
      <c r="G8" s="160" t="s">
        <v>89</v>
      </c>
      <c r="H8" s="32" t="s">
        <v>88</v>
      </c>
      <c r="I8" s="34" t="s">
        <v>156</v>
      </c>
      <c r="J8" s="155">
        <v>77760000</v>
      </c>
      <c r="K8" s="155">
        <v>108960000</v>
      </c>
      <c r="L8" s="166">
        <v>1</v>
      </c>
      <c r="M8" s="166">
        <v>1</v>
      </c>
      <c r="N8" s="166">
        <v>1</v>
      </c>
      <c r="O8" s="165" t="s">
        <v>27</v>
      </c>
      <c r="P8" s="165" t="s">
        <v>27</v>
      </c>
      <c r="Q8" s="131">
        <v>1</v>
      </c>
      <c r="R8" s="131">
        <v>1</v>
      </c>
      <c r="S8" s="131">
        <v>1</v>
      </c>
      <c r="T8" s="132">
        <f>Q8/L8</f>
        <v>1</v>
      </c>
      <c r="U8" s="133">
        <f>S8/N8</f>
        <v>1</v>
      </c>
    </row>
    <row r="9" spans="1:22" ht="32.25" customHeight="1" x14ac:dyDescent="0.25">
      <c r="J9" s="7"/>
      <c r="K9" s="7"/>
      <c r="Q9" s="6"/>
      <c r="T9" s="9"/>
      <c r="U9" s="9">
        <f>AVERAGE(U8)</f>
        <v>1</v>
      </c>
      <c r="V9" s="39" t="s">
        <v>114</v>
      </c>
    </row>
    <row r="10" spans="1:22" ht="32.25" customHeight="1" x14ac:dyDescent="0.25">
      <c r="A10" s="66"/>
      <c r="B10" s="66"/>
      <c r="F10" s="68"/>
      <c r="G10" s="67"/>
      <c r="J10" s="7"/>
      <c r="K10" s="7"/>
      <c r="Q10" s="6"/>
      <c r="T10" s="9"/>
      <c r="U10" s="9">
        <f>U8*17%</f>
        <v>0.17</v>
      </c>
      <c r="V10" s="17" t="s">
        <v>115</v>
      </c>
    </row>
    <row r="11" spans="1:22" s="23" customFormat="1" ht="30" customHeight="1" x14ac:dyDescent="0.25">
      <c r="C11" s="77" t="s">
        <v>415</v>
      </c>
      <c r="D11" s="266">
        <f>SUM(J8:J8)</f>
        <v>77760000</v>
      </c>
      <c r="E11" s="267"/>
      <c r="F11" s="28"/>
      <c r="Q11" s="24"/>
    </row>
    <row r="12" spans="1:22" s="23" customFormat="1" ht="27.75" customHeight="1" x14ac:dyDescent="0.25">
      <c r="C12" s="77" t="s">
        <v>416</v>
      </c>
      <c r="D12" s="266">
        <f>SUM(K8)</f>
        <v>108960000</v>
      </c>
      <c r="E12" s="267"/>
      <c r="F12" s="28"/>
      <c r="Q12" s="26"/>
      <c r="T12" s="29"/>
    </row>
    <row r="13" spans="1:22" s="23" customFormat="1" ht="27.75" customHeight="1" x14ac:dyDescent="0.25">
      <c r="C13" s="77" t="s">
        <v>417</v>
      </c>
      <c r="D13" s="266">
        <v>106126667</v>
      </c>
      <c r="E13" s="267"/>
      <c r="F13" s="28"/>
      <c r="Q13" s="26"/>
      <c r="T13" s="29"/>
    </row>
  </sheetData>
  <mergeCells count="11">
    <mergeCell ref="A1:F2"/>
    <mergeCell ref="G1:U1"/>
    <mergeCell ref="G2:H2"/>
    <mergeCell ref="I2:L2"/>
    <mergeCell ref="A3:V5"/>
    <mergeCell ref="M2:U2"/>
    <mergeCell ref="D13:E13"/>
    <mergeCell ref="D11:E11"/>
    <mergeCell ref="D12:E12"/>
    <mergeCell ref="A6:P6"/>
    <mergeCell ref="Q6:U6"/>
  </mergeCell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3"/>
  <sheetViews>
    <sheetView topLeftCell="F8" zoomScale="80" zoomScaleNormal="80" workbookViewId="0">
      <selection activeCell="U19" sqref="U19"/>
    </sheetView>
  </sheetViews>
  <sheetFormatPr baseColWidth="10" defaultRowHeight="15" x14ac:dyDescent="0.25"/>
  <cols>
    <col min="2" max="2" width="13.7109375" customWidth="1"/>
    <col min="3" max="3" width="24.5703125" style="17" customWidth="1"/>
    <col min="4" max="4" width="13.140625" customWidth="1"/>
    <col min="5" max="5" width="31.28515625" customWidth="1"/>
    <col min="6" max="6" width="25.28515625" customWidth="1"/>
    <col min="7" max="7" width="16.5703125" customWidth="1"/>
    <col min="8" max="8" width="20.85546875" customWidth="1"/>
    <col min="9" max="9" width="36.7109375" customWidth="1"/>
    <col min="10" max="10" width="22.28515625" style="17" customWidth="1"/>
    <col min="11" max="11" width="20.7109375" customWidth="1"/>
    <col min="12" max="12" width="17.28515625" customWidth="1"/>
    <col min="13" max="13" width="16.140625" customWidth="1"/>
    <col min="14" max="14" width="16.28515625" customWidth="1"/>
    <col min="15" max="15" width="21" customWidth="1"/>
    <col min="16" max="16" width="20" customWidth="1"/>
    <col min="17" max="17" width="14.85546875" customWidth="1"/>
    <col min="18" max="20" width="15.42578125" customWidth="1"/>
    <col min="21" max="21" width="15.7109375" customWidth="1"/>
  </cols>
  <sheetData>
    <row r="1" spans="1:21" ht="35.25" customHeight="1" x14ac:dyDescent="0.25">
      <c r="A1" s="252"/>
      <c r="B1" s="253"/>
      <c r="C1" s="253"/>
      <c r="D1" s="253"/>
      <c r="E1" s="253"/>
      <c r="F1" s="254"/>
      <c r="G1" s="258" t="s">
        <v>43</v>
      </c>
      <c r="H1" s="258"/>
      <c r="I1" s="258"/>
      <c r="J1" s="258"/>
      <c r="K1" s="258"/>
      <c r="L1" s="258"/>
      <c r="M1" s="258"/>
      <c r="N1" s="258"/>
      <c r="O1" s="258"/>
      <c r="P1" s="258"/>
      <c r="Q1" s="258"/>
      <c r="R1" s="258"/>
      <c r="S1" s="258"/>
      <c r="T1" s="258"/>
      <c r="U1" s="258"/>
    </row>
    <row r="2" spans="1:21" ht="37.5" customHeight="1" x14ac:dyDescent="0.25">
      <c r="A2" s="255"/>
      <c r="B2" s="256"/>
      <c r="C2" s="256"/>
      <c r="D2" s="256"/>
      <c r="E2" s="256"/>
      <c r="F2" s="257"/>
      <c r="G2" s="259" t="s">
        <v>69</v>
      </c>
      <c r="H2" s="260"/>
      <c r="I2" s="259" t="s">
        <v>179</v>
      </c>
      <c r="J2" s="261"/>
      <c r="K2" s="277"/>
      <c r="L2" s="259" t="s">
        <v>196</v>
      </c>
      <c r="M2" s="261"/>
      <c r="N2" s="261"/>
      <c r="O2" s="261"/>
      <c r="P2" s="261"/>
      <c r="Q2" s="261"/>
      <c r="R2" s="261"/>
      <c r="S2" s="261"/>
      <c r="T2" s="261"/>
      <c r="U2" s="261"/>
    </row>
    <row r="3" spans="1:21" ht="15.75" customHeight="1" x14ac:dyDescent="0.25">
      <c r="A3" s="244" t="s">
        <v>178</v>
      </c>
      <c r="B3" s="244"/>
      <c r="C3" s="244"/>
      <c r="D3" s="244"/>
      <c r="E3" s="244"/>
      <c r="F3" s="244"/>
      <c r="G3" s="244"/>
      <c r="H3" s="244"/>
      <c r="I3" s="244"/>
      <c r="J3" s="244"/>
      <c r="K3" s="244"/>
      <c r="L3" s="244"/>
      <c r="M3" s="244"/>
      <c r="N3" s="244"/>
      <c r="O3" s="244"/>
      <c r="P3" s="244"/>
      <c r="Q3" s="244"/>
      <c r="R3" s="244"/>
      <c r="S3" s="244"/>
      <c r="T3" s="244"/>
      <c r="U3" s="244"/>
    </row>
    <row r="4" spans="1:21" ht="15.75" customHeight="1" x14ac:dyDescent="0.25">
      <c r="A4" s="244"/>
      <c r="B4" s="244"/>
      <c r="C4" s="244"/>
      <c r="D4" s="244"/>
      <c r="E4" s="244"/>
      <c r="F4" s="244"/>
      <c r="G4" s="244"/>
      <c r="H4" s="244"/>
      <c r="I4" s="244"/>
      <c r="J4" s="244"/>
      <c r="K4" s="244"/>
      <c r="L4" s="244"/>
      <c r="M4" s="244"/>
      <c r="N4" s="244"/>
      <c r="O4" s="244"/>
      <c r="P4" s="244"/>
      <c r="Q4" s="244"/>
      <c r="R4" s="244"/>
      <c r="S4" s="244"/>
      <c r="T4" s="244"/>
      <c r="U4" s="244"/>
    </row>
    <row r="5" spans="1:21" ht="15.75" customHeight="1" x14ac:dyDescent="0.25">
      <c r="A5" s="244"/>
      <c r="B5" s="244"/>
      <c r="C5" s="244"/>
      <c r="D5" s="244"/>
      <c r="E5" s="244"/>
      <c r="F5" s="244"/>
      <c r="G5" s="244"/>
      <c r="H5" s="244"/>
      <c r="I5" s="244"/>
      <c r="J5" s="244"/>
      <c r="K5" s="244"/>
      <c r="L5" s="244"/>
      <c r="M5" s="244"/>
      <c r="N5" s="244"/>
      <c r="O5" s="244"/>
      <c r="P5" s="244"/>
      <c r="Q5" s="244"/>
      <c r="R5" s="244"/>
      <c r="S5" s="244"/>
      <c r="T5" s="244"/>
      <c r="U5" s="244"/>
    </row>
    <row r="6" spans="1:21" ht="15.75" customHeight="1"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1" ht="63" x14ac:dyDescent="0.25">
      <c r="A7" s="1" t="s">
        <v>0</v>
      </c>
      <c r="B7" s="1" t="s">
        <v>1</v>
      </c>
      <c r="C7" s="18" t="s">
        <v>65</v>
      </c>
      <c r="D7" s="1" t="s">
        <v>2</v>
      </c>
      <c r="E7" s="1" t="s">
        <v>110</v>
      </c>
      <c r="F7" s="1" t="s">
        <v>111</v>
      </c>
      <c r="G7" s="1" t="s">
        <v>3</v>
      </c>
      <c r="H7" s="1" t="s">
        <v>5</v>
      </c>
      <c r="I7" s="1" t="s">
        <v>4</v>
      </c>
      <c r="J7" s="18" t="s">
        <v>387</v>
      </c>
      <c r="K7" s="3" t="s">
        <v>390</v>
      </c>
      <c r="L7" s="1" t="s">
        <v>7</v>
      </c>
      <c r="M7" s="1" t="s">
        <v>10</v>
      </c>
      <c r="N7" s="1" t="s">
        <v>9</v>
      </c>
      <c r="O7" s="2" t="s">
        <v>6</v>
      </c>
      <c r="P7" s="2" t="s">
        <v>11</v>
      </c>
      <c r="Q7" s="4" t="s">
        <v>13</v>
      </c>
      <c r="R7" s="4" t="s">
        <v>12</v>
      </c>
      <c r="S7" s="4" t="s">
        <v>14</v>
      </c>
      <c r="T7" s="4" t="s">
        <v>15</v>
      </c>
      <c r="U7" s="1" t="s">
        <v>16</v>
      </c>
    </row>
    <row r="8" spans="1:21" ht="43.15" customHeight="1" x14ac:dyDescent="0.25">
      <c r="A8" s="282">
        <v>1</v>
      </c>
      <c r="B8" s="282">
        <v>2021002132</v>
      </c>
      <c r="C8" s="283" t="s">
        <v>135</v>
      </c>
      <c r="D8" s="230">
        <v>200253</v>
      </c>
      <c r="E8" s="230" t="s">
        <v>104</v>
      </c>
      <c r="F8" s="230" t="s">
        <v>134</v>
      </c>
      <c r="G8" s="230" t="s">
        <v>105</v>
      </c>
      <c r="H8" s="231" t="s">
        <v>106</v>
      </c>
      <c r="I8" s="34" t="s">
        <v>158</v>
      </c>
      <c r="J8" s="278">
        <v>560000000</v>
      </c>
      <c r="K8" s="279">
        <v>844757230</v>
      </c>
      <c r="L8" s="166">
        <v>6</v>
      </c>
      <c r="M8" s="166">
        <v>6</v>
      </c>
      <c r="N8" s="166">
        <v>6</v>
      </c>
      <c r="O8" s="165" t="s">
        <v>157</v>
      </c>
      <c r="P8" s="165" t="s">
        <v>172</v>
      </c>
      <c r="Q8" s="166">
        <v>6</v>
      </c>
      <c r="R8" s="166">
        <v>6</v>
      </c>
      <c r="S8" s="166">
        <v>6</v>
      </c>
      <c r="T8" s="167">
        <f>Q8/L8</f>
        <v>1</v>
      </c>
      <c r="U8" s="168">
        <f>S8/N8</f>
        <v>1</v>
      </c>
    </row>
    <row r="9" spans="1:21" ht="41.45" customHeight="1" x14ac:dyDescent="0.25">
      <c r="A9" s="282"/>
      <c r="B9" s="282"/>
      <c r="C9" s="283"/>
      <c r="D9" s="230"/>
      <c r="E9" s="230"/>
      <c r="F9" s="230"/>
      <c r="G9" s="230"/>
      <c r="H9" s="232"/>
      <c r="I9" s="34" t="s">
        <v>67</v>
      </c>
      <c r="J9" s="278"/>
      <c r="K9" s="280"/>
      <c r="L9" s="166">
        <v>10</v>
      </c>
      <c r="M9" s="166">
        <v>10</v>
      </c>
      <c r="N9" s="166">
        <v>10</v>
      </c>
      <c r="O9" s="165" t="s">
        <v>157</v>
      </c>
      <c r="P9" s="165" t="s">
        <v>172</v>
      </c>
      <c r="Q9" s="166">
        <v>10</v>
      </c>
      <c r="R9" s="166">
        <v>10</v>
      </c>
      <c r="S9" s="166">
        <v>10</v>
      </c>
      <c r="T9" s="167">
        <f t="shared" ref="T9:T16" si="0">Q9/L9</f>
        <v>1</v>
      </c>
      <c r="U9" s="168">
        <f t="shared" ref="U9:U17" si="1">S9/N9</f>
        <v>1</v>
      </c>
    </row>
    <row r="10" spans="1:21" ht="60" x14ac:dyDescent="0.25">
      <c r="A10" s="282"/>
      <c r="B10" s="282"/>
      <c r="C10" s="283"/>
      <c r="D10" s="230"/>
      <c r="E10" s="230"/>
      <c r="F10" s="230"/>
      <c r="G10" s="230"/>
      <c r="H10" s="232"/>
      <c r="I10" s="34" t="s">
        <v>217</v>
      </c>
      <c r="J10" s="278"/>
      <c r="K10" s="280"/>
      <c r="L10" s="166">
        <v>1</v>
      </c>
      <c r="M10" s="166">
        <v>1</v>
      </c>
      <c r="N10" s="166">
        <v>1</v>
      </c>
      <c r="O10" s="165" t="s">
        <v>157</v>
      </c>
      <c r="P10" s="165" t="s">
        <v>172</v>
      </c>
      <c r="Q10" s="166">
        <v>1</v>
      </c>
      <c r="R10" s="166">
        <v>1</v>
      </c>
      <c r="S10" s="166">
        <v>1</v>
      </c>
      <c r="T10" s="167">
        <f t="shared" si="0"/>
        <v>1</v>
      </c>
      <c r="U10" s="168">
        <f t="shared" si="1"/>
        <v>1</v>
      </c>
    </row>
    <row r="11" spans="1:21" ht="42.6" customHeight="1" x14ac:dyDescent="0.25">
      <c r="A11" s="282"/>
      <c r="B11" s="282"/>
      <c r="C11" s="283"/>
      <c r="D11" s="230"/>
      <c r="E11" s="230"/>
      <c r="F11" s="230"/>
      <c r="G11" s="230"/>
      <c r="H11" s="232"/>
      <c r="I11" s="34" t="s">
        <v>159</v>
      </c>
      <c r="J11" s="278"/>
      <c r="K11" s="280"/>
      <c r="L11" s="166">
        <v>80</v>
      </c>
      <c r="M11" s="166">
        <v>80</v>
      </c>
      <c r="N11" s="166">
        <v>80</v>
      </c>
      <c r="O11" s="165" t="s">
        <v>157</v>
      </c>
      <c r="P11" s="165" t="s">
        <v>172</v>
      </c>
      <c r="Q11" s="166">
        <v>80</v>
      </c>
      <c r="R11" s="166">
        <v>80</v>
      </c>
      <c r="S11" s="166">
        <v>80</v>
      </c>
      <c r="T11" s="167">
        <f t="shared" si="0"/>
        <v>1</v>
      </c>
      <c r="U11" s="168">
        <f t="shared" si="1"/>
        <v>1</v>
      </c>
    </row>
    <row r="12" spans="1:21" s="17" customFormat="1" ht="30.6" customHeight="1" x14ac:dyDescent="0.25">
      <c r="A12" s="282"/>
      <c r="B12" s="282"/>
      <c r="C12" s="283"/>
      <c r="D12" s="230"/>
      <c r="E12" s="230"/>
      <c r="F12" s="230"/>
      <c r="G12" s="230"/>
      <c r="H12" s="232"/>
      <c r="I12" s="34" t="s">
        <v>230</v>
      </c>
      <c r="J12" s="278"/>
      <c r="K12" s="280"/>
      <c r="L12" s="166">
        <v>25</v>
      </c>
      <c r="M12" s="166">
        <v>25</v>
      </c>
      <c r="N12" s="166">
        <v>25</v>
      </c>
      <c r="O12" s="165" t="s">
        <v>157</v>
      </c>
      <c r="P12" s="165" t="s">
        <v>172</v>
      </c>
      <c r="Q12" s="166">
        <v>25</v>
      </c>
      <c r="R12" s="166">
        <v>25</v>
      </c>
      <c r="S12" s="166">
        <v>25</v>
      </c>
      <c r="T12" s="167">
        <f t="shared" si="0"/>
        <v>1</v>
      </c>
      <c r="U12" s="168">
        <f t="shared" si="1"/>
        <v>1</v>
      </c>
    </row>
    <row r="13" spans="1:21" s="17" customFormat="1" ht="60.6" customHeight="1" x14ac:dyDescent="0.25">
      <c r="A13" s="282"/>
      <c r="B13" s="282"/>
      <c r="C13" s="283"/>
      <c r="D13" s="230"/>
      <c r="E13" s="230"/>
      <c r="F13" s="230"/>
      <c r="G13" s="230"/>
      <c r="H13" s="232"/>
      <c r="I13" s="175" t="s">
        <v>160</v>
      </c>
      <c r="J13" s="278"/>
      <c r="K13" s="280"/>
      <c r="L13" s="166">
        <v>1</v>
      </c>
      <c r="M13" s="166">
        <v>1</v>
      </c>
      <c r="N13" s="166">
        <v>1</v>
      </c>
      <c r="O13" s="165" t="s">
        <v>157</v>
      </c>
      <c r="P13" s="165" t="s">
        <v>172</v>
      </c>
      <c r="Q13" s="166">
        <v>1</v>
      </c>
      <c r="R13" s="166">
        <v>1</v>
      </c>
      <c r="S13" s="166">
        <v>1</v>
      </c>
      <c r="T13" s="167">
        <f t="shared" si="0"/>
        <v>1</v>
      </c>
      <c r="U13" s="168">
        <f t="shared" si="1"/>
        <v>1</v>
      </c>
    </row>
    <row r="14" spans="1:21" s="17" customFormat="1" ht="43.5" customHeight="1" x14ac:dyDescent="0.25">
      <c r="A14" s="282"/>
      <c r="B14" s="282"/>
      <c r="C14" s="283"/>
      <c r="D14" s="230"/>
      <c r="E14" s="230"/>
      <c r="F14" s="230"/>
      <c r="G14" s="230"/>
      <c r="H14" s="232"/>
      <c r="I14" s="175" t="s">
        <v>231</v>
      </c>
      <c r="J14" s="278"/>
      <c r="K14" s="280"/>
      <c r="L14" s="166">
        <v>1</v>
      </c>
      <c r="M14" s="166">
        <v>1</v>
      </c>
      <c r="N14" s="166">
        <v>1</v>
      </c>
      <c r="O14" s="165" t="s">
        <v>157</v>
      </c>
      <c r="P14" s="165" t="s">
        <v>172</v>
      </c>
      <c r="Q14" s="166">
        <v>1</v>
      </c>
      <c r="R14" s="166">
        <v>1</v>
      </c>
      <c r="S14" s="166">
        <v>1</v>
      </c>
      <c r="T14" s="167">
        <f t="shared" si="0"/>
        <v>1</v>
      </c>
      <c r="U14" s="168">
        <f t="shared" si="1"/>
        <v>1</v>
      </c>
    </row>
    <row r="15" spans="1:21" ht="51.75" customHeight="1" x14ac:dyDescent="0.25">
      <c r="A15" s="282"/>
      <c r="B15" s="282"/>
      <c r="C15" s="283"/>
      <c r="D15" s="230"/>
      <c r="E15" s="230"/>
      <c r="F15" s="230"/>
      <c r="G15" s="230"/>
      <c r="H15" s="232"/>
      <c r="I15" s="175" t="s">
        <v>232</v>
      </c>
      <c r="J15" s="278"/>
      <c r="K15" s="280"/>
      <c r="L15" s="166">
        <v>1</v>
      </c>
      <c r="M15" s="166">
        <v>1</v>
      </c>
      <c r="N15" s="166">
        <v>1</v>
      </c>
      <c r="O15" s="165" t="s">
        <v>157</v>
      </c>
      <c r="P15" s="165" t="s">
        <v>172</v>
      </c>
      <c r="Q15" s="166">
        <v>1</v>
      </c>
      <c r="R15" s="166">
        <v>1</v>
      </c>
      <c r="S15" s="166">
        <v>1</v>
      </c>
      <c r="T15" s="167">
        <f t="shared" si="0"/>
        <v>1</v>
      </c>
      <c r="U15" s="168">
        <f t="shared" si="1"/>
        <v>1</v>
      </c>
    </row>
    <row r="16" spans="1:21" s="17" customFormat="1" ht="94.5" customHeight="1" x14ac:dyDescent="0.25">
      <c r="A16" s="282"/>
      <c r="B16" s="282"/>
      <c r="C16" s="283"/>
      <c r="D16" s="230"/>
      <c r="E16" s="230"/>
      <c r="F16" s="230"/>
      <c r="G16" s="230"/>
      <c r="H16" s="232"/>
      <c r="I16" s="175" t="s">
        <v>233</v>
      </c>
      <c r="J16" s="278"/>
      <c r="K16" s="280"/>
      <c r="L16" s="166">
        <v>1</v>
      </c>
      <c r="M16" s="166">
        <v>1</v>
      </c>
      <c r="N16" s="166">
        <v>1</v>
      </c>
      <c r="O16" s="165" t="s">
        <v>157</v>
      </c>
      <c r="P16" s="165" t="s">
        <v>172</v>
      </c>
      <c r="Q16" s="166">
        <v>1</v>
      </c>
      <c r="R16" s="166">
        <v>1</v>
      </c>
      <c r="S16" s="166">
        <v>1</v>
      </c>
      <c r="T16" s="167">
        <f t="shared" si="0"/>
        <v>1</v>
      </c>
      <c r="U16" s="168">
        <f t="shared" si="1"/>
        <v>1</v>
      </c>
    </row>
    <row r="17" spans="1:22" s="17" customFormat="1" ht="45.6" customHeight="1" x14ac:dyDescent="0.25">
      <c r="A17" s="282"/>
      <c r="B17" s="282"/>
      <c r="C17" s="283"/>
      <c r="D17" s="230"/>
      <c r="E17" s="230"/>
      <c r="F17" s="230"/>
      <c r="G17" s="230"/>
      <c r="H17" s="233"/>
      <c r="I17" s="175" t="s">
        <v>234</v>
      </c>
      <c r="J17" s="278"/>
      <c r="K17" s="281"/>
      <c r="L17" s="166">
        <v>3</v>
      </c>
      <c r="M17" s="166">
        <v>3</v>
      </c>
      <c r="N17" s="166">
        <v>3</v>
      </c>
      <c r="O17" s="165" t="s">
        <v>157</v>
      </c>
      <c r="P17" s="165" t="s">
        <v>172</v>
      </c>
      <c r="Q17" s="166">
        <v>3</v>
      </c>
      <c r="R17" s="166">
        <v>3</v>
      </c>
      <c r="S17" s="166">
        <v>3</v>
      </c>
      <c r="T17" s="167">
        <f>Q17/L17</f>
        <v>1</v>
      </c>
      <c r="U17" s="168">
        <f t="shared" si="1"/>
        <v>1</v>
      </c>
    </row>
    <row r="18" spans="1:22" s="17" customFormat="1" ht="27.75" customHeight="1" x14ac:dyDescent="0.25">
      <c r="A18" s="10"/>
      <c r="B18" s="10"/>
      <c r="C18" s="10"/>
      <c r="D18" s="10"/>
      <c r="E18" s="10"/>
      <c r="F18" s="10"/>
      <c r="G18" s="10"/>
      <c r="H18" s="10"/>
      <c r="I18" s="10"/>
      <c r="J18" s="10"/>
      <c r="K18" s="10"/>
      <c r="L18" s="10"/>
      <c r="M18" s="10"/>
      <c r="N18" s="10"/>
      <c r="O18" s="10"/>
      <c r="P18" s="10"/>
      <c r="Q18" s="10"/>
      <c r="R18" s="10"/>
      <c r="S18" s="10"/>
      <c r="T18" s="20"/>
      <c r="U18" s="11">
        <f>AVERAGE(U8:U17)</f>
        <v>1</v>
      </c>
      <c r="V18" s="8" t="s">
        <v>114</v>
      </c>
    </row>
    <row r="19" spans="1:22" s="17" customFormat="1" x14ac:dyDescent="0.25">
      <c r="A19" s="10"/>
      <c r="B19" s="10"/>
      <c r="C19" s="10"/>
      <c r="D19" s="10"/>
      <c r="E19" s="10"/>
      <c r="F19" s="10"/>
      <c r="G19" s="10"/>
      <c r="H19" s="10"/>
      <c r="L19" s="10"/>
      <c r="M19" s="10"/>
      <c r="N19" s="10"/>
      <c r="O19" s="10"/>
      <c r="P19" s="10"/>
      <c r="Q19" s="10"/>
      <c r="R19" s="10"/>
      <c r="S19" s="10"/>
      <c r="T19" s="20"/>
      <c r="U19" s="11">
        <f>U18*17%</f>
        <v>0.17</v>
      </c>
      <c r="V19" s="17" t="s">
        <v>115</v>
      </c>
    </row>
    <row r="20" spans="1:22" x14ac:dyDescent="0.25">
      <c r="T20" s="9"/>
    </row>
    <row r="21" spans="1:22" s="23" customFormat="1" ht="27.75" customHeight="1" x14ac:dyDescent="0.25">
      <c r="E21" s="21" t="s">
        <v>419</v>
      </c>
      <c r="F21" s="266">
        <v>560000000</v>
      </c>
      <c r="G21" s="267"/>
      <c r="H21" s="28"/>
    </row>
    <row r="22" spans="1:22" s="23" customFormat="1" ht="27.75" customHeight="1" x14ac:dyDescent="0.25">
      <c r="E22" s="21" t="s">
        <v>420</v>
      </c>
      <c r="F22" s="266">
        <f>SUM(K8)</f>
        <v>844757230</v>
      </c>
      <c r="G22" s="267"/>
      <c r="H22" s="28"/>
    </row>
    <row r="23" spans="1:22" s="23" customFormat="1" ht="27.75" customHeight="1" x14ac:dyDescent="0.25">
      <c r="E23" s="21" t="s">
        <v>421</v>
      </c>
      <c r="F23" s="266">
        <v>669867619</v>
      </c>
      <c r="G23" s="267"/>
      <c r="H23" s="28"/>
    </row>
  </sheetData>
  <autoFilter ref="A7:U7" xr:uid="{00000000-0009-0000-0000-000002000000}"/>
  <mergeCells count="21">
    <mergeCell ref="H8:H17"/>
    <mergeCell ref="J8:J17"/>
    <mergeCell ref="K8:K17"/>
    <mergeCell ref="A8:A17"/>
    <mergeCell ref="B8:B17"/>
    <mergeCell ref="C8:C17"/>
    <mergeCell ref="D8:D17"/>
    <mergeCell ref="E8:E17"/>
    <mergeCell ref="A6:P6"/>
    <mergeCell ref="Q6:U6"/>
    <mergeCell ref="A1:F2"/>
    <mergeCell ref="G1:U1"/>
    <mergeCell ref="G2:H2"/>
    <mergeCell ref="I2:K2"/>
    <mergeCell ref="L2:U2"/>
    <mergeCell ref="A3:U5"/>
    <mergeCell ref="F21:G21"/>
    <mergeCell ref="F23:G23"/>
    <mergeCell ref="F22:G22"/>
    <mergeCell ref="F8:F17"/>
    <mergeCell ref="G8:G17"/>
  </mergeCells>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9"/>
  <sheetViews>
    <sheetView topLeftCell="H22" zoomScale="80" zoomScaleNormal="80" workbookViewId="0">
      <selection activeCell="U24" sqref="U24"/>
    </sheetView>
  </sheetViews>
  <sheetFormatPr baseColWidth="10" defaultRowHeight="15" x14ac:dyDescent="0.25"/>
  <cols>
    <col min="1" max="1" width="10.28515625" customWidth="1"/>
    <col min="2" max="2" width="13.7109375" customWidth="1"/>
    <col min="3" max="3" width="27.5703125" style="17" customWidth="1"/>
    <col min="4" max="4" width="13.140625" customWidth="1"/>
    <col min="5" max="5" width="35.28515625" customWidth="1"/>
    <col min="6" max="6" width="21.42578125" customWidth="1"/>
    <col min="7" max="7" width="24.140625" customWidth="1"/>
    <col min="8" max="8" width="31.7109375" customWidth="1"/>
    <col min="9" max="9" width="30.42578125" customWidth="1"/>
    <col min="10" max="10" width="21.7109375" customWidth="1"/>
    <col min="11" max="11" width="21.7109375" style="17" customWidth="1"/>
    <col min="12" max="12" width="17.28515625" customWidth="1"/>
    <col min="13" max="13" width="16.140625" customWidth="1"/>
    <col min="14" max="14" width="16.28515625" customWidth="1"/>
    <col min="15" max="15" width="24" customWidth="1"/>
    <col min="16" max="16" width="15.85546875" customWidth="1"/>
    <col min="17" max="17" width="17" customWidth="1"/>
    <col min="18" max="19" width="17.140625" customWidth="1"/>
    <col min="20" max="20" width="15.42578125" customWidth="1"/>
    <col min="21" max="22" width="15.7109375" customWidth="1"/>
  </cols>
  <sheetData>
    <row r="1" spans="1:22" ht="35.25" customHeight="1" x14ac:dyDescent="0.25">
      <c r="A1" s="252"/>
      <c r="B1" s="253"/>
      <c r="C1" s="253"/>
      <c r="D1" s="253"/>
      <c r="E1" s="253"/>
      <c r="F1" s="254"/>
      <c r="G1" s="258" t="s">
        <v>43</v>
      </c>
      <c r="H1" s="258"/>
      <c r="I1" s="258"/>
      <c r="J1" s="258"/>
      <c r="K1" s="258"/>
      <c r="L1" s="258"/>
      <c r="M1" s="258"/>
      <c r="N1" s="258"/>
      <c r="O1" s="258"/>
      <c r="P1" s="258"/>
      <c r="Q1" s="258"/>
      <c r="R1" s="258"/>
      <c r="S1" s="258"/>
      <c r="T1" s="258"/>
      <c r="U1" s="258"/>
    </row>
    <row r="2" spans="1:22" ht="37.5" customHeight="1" x14ac:dyDescent="0.25">
      <c r="A2" s="255"/>
      <c r="B2" s="256"/>
      <c r="C2" s="256"/>
      <c r="D2" s="256"/>
      <c r="E2" s="256"/>
      <c r="F2" s="257"/>
      <c r="G2" s="259" t="s">
        <v>69</v>
      </c>
      <c r="H2" s="260"/>
      <c r="I2" s="259" t="s">
        <v>179</v>
      </c>
      <c r="J2" s="261"/>
      <c r="K2" s="104"/>
      <c r="L2" s="259" t="s">
        <v>197</v>
      </c>
      <c r="M2" s="261"/>
      <c r="N2" s="261"/>
      <c r="O2" s="261"/>
      <c r="P2" s="261"/>
      <c r="Q2" s="261"/>
      <c r="R2" s="261"/>
      <c r="S2" s="261"/>
      <c r="T2" s="261"/>
      <c r="U2" s="261"/>
    </row>
    <row r="3" spans="1:22" ht="15.75" customHeight="1" x14ac:dyDescent="0.25">
      <c r="A3" s="244" t="s">
        <v>178</v>
      </c>
      <c r="B3" s="244"/>
      <c r="C3" s="244"/>
      <c r="D3" s="244"/>
      <c r="E3" s="244"/>
      <c r="F3" s="244"/>
      <c r="G3" s="244"/>
      <c r="H3" s="244"/>
      <c r="I3" s="244"/>
      <c r="J3" s="244"/>
      <c r="K3" s="244"/>
      <c r="L3" s="244"/>
      <c r="M3" s="244"/>
      <c r="N3" s="244"/>
      <c r="O3" s="244"/>
      <c r="P3" s="244"/>
      <c r="Q3" s="244"/>
      <c r="R3" s="244"/>
      <c r="S3" s="244"/>
      <c r="T3" s="244"/>
      <c r="U3" s="244"/>
    </row>
    <row r="4" spans="1:22" ht="15.75" customHeight="1" x14ac:dyDescent="0.25">
      <c r="A4" s="244"/>
      <c r="B4" s="244"/>
      <c r="C4" s="244"/>
      <c r="D4" s="244"/>
      <c r="E4" s="244"/>
      <c r="F4" s="244"/>
      <c r="G4" s="244"/>
      <c r="H4" s="244"/>
      <c r="I4" s="244"/>
      <c r="J4" s="244"/>
      <c r="K4" s="244"/>
      <c r="L4" s="244"/>
      <c r="M4" s="244"/>
      <c r="N4" s="244"/>
      <c r="O4" s="244"/>
      <c r="P4" s="244"/>
      <c r="Q4" s="244"/>
      <c r="R4" s="244"/>
      <c r="S4" s="244"/>
      <c r="T4" s="244"/>
      <c r="U4" s="244"/>
    </row>
    <row r="5" spans="1:22" ht="15.75" customHeight="1" x14ac:dyDescent="0.25">
      <c r="A5" s="244"/>
      <c r="B5" s="244"/>
      <c r="C5" s="244"/>
      <c r="D5" s="244"/>
      <c r="E5" s="244"/>
      <c r="F5" s="244"/>
      <c r="G5" s="244"/>
      <c r="H5" s="244"/>
      <c r="I5" s="244"/>
      <c r="J5" s="244"/>
      <c r="K5" s="244"/>
      <c r="L5" s="244"/>
      <c r="M5" s="244"/>
      <c r="N5" s="244"/>
      <c r="O5" s="244"/>
      <c r="P5" s="244"/>
      <c r="Q5" s="244"/>
      <c r="R5" s="244"/>
      <c r="S5" s="244"/>
      <c r="T5" s="244"/>
      <c r="U5" s="244"/>
    </row>
    <row r="6" spans="1:22" ht="15.75" customHeight="1"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2" ht="63" x14ac:dyDescent="0.25">
      <c r="A7" s="1" t="s">
        <v>0</v>
      </c>
      <c r="B7" s="1" t="s">
        <v>1</v>
      </c>
      <c r="C7" s="18" t="s">
        <v>65</v>
      </c>
      <c r="D7" s="1" t="s">
        <v>2</v>
      </c>
      <c r="E7" s="1" t="s">
        <v>110</v>
      </c>
      <c r="F7" s="1" t="s">
        <v>113</v>
      </c>
      <c r="G7" s="1" t="s">
        <v>3</v>
      </c>
      <c r="H7" s="1" t="s">
        <v>5</v>
      </c>
      <c r="I7" s="1" t="s">
        <v>4</v>
      </c>
      <c r="J7" s="15" t="s">
        <v>387</v>
      </c>
      <c r="K7" s="103" t="s">
        <v>389</v>
      </c>
      <c r="L7" s="1" t="s">
        <v>7</v>
      </c>
      <c r="M7" s="1" t="s">
        <v>10</v>
      </c>
      <c r="N7" s="1" t="s">
        <v>9</v>
      </c>
      <c r="O7" s="2" t="s">
        <v>6</v>
      </c>
      <c r="P7" s="2" t="s">
        <v>11</v>
      </c>
      <c r="Q7" s="4" t="s">
        <v>13</v>
      </c>
      <c r="R7" s="4" t="s">
        <v>12</v>
      </c>
      <c r="S7" s="4" t="s">
        <v>14</v>
      </c>
      <c r="T7" s="4" t="s">
        <v>15</v>
      </c>
      <c r="U7" s="1" t="s">
        <v>16</v>
      </c>
    </row>
    <row r="8" spans="1:22" ht="43.15" customHeight="1" x14ac:dyDescent="0.25">
      <c r="A8" s="286">
        <v>1</v>
      </c>
      <c r="B8" s="289">
        <v>2021002130</v>
      </c>
      <c r="C8" s="292" t="s">
        <v>121</v>
      </c>
      <c r="D8" s="286">
        <v>200354</v>
      </c>
      <c r="E8" s="292" t="s">
        <v>161</v>
      </c>
      <c r="F8" s="292" t="s">
        <v>130</v>
      </c>
      <c r="G8" s="289" t="s">
        <v>162</v>
      </c>
      <c r="H8" s="289" t="s">
        <v>163</v>
      </c>
      <c r="I8" s="298" t="s">
        <v>164</v>
      </c>
      <c r="J8" s="295">
        <v>318411415</v>
      </c>
      <c r="K8" s="295">
        <v>519047292</v>
      </c>
      <c r="L8" s="289">
        <v>4</v>
      </c>
      <c r="M8" s="286">
        <v>4</v>
      </c>
      <c r="N8" s="286">
        <v>4</v>
      </c>
      <c r="O8" s="292" t="s">
        <v>37</v>
      </c>
      <c r="P8" s="286" t="s">
        <v>38</v>
      </c>
      <c r="Q8" s="286">
        <v>3</v>
      </c>
      <c r="R8" s="286">
        <v>4</v>
      </c>
      <c r="S8" s="300">
        <v>4</v>
      </c>
      <c r="T8" s="302">
        <f>Q8/L8</f>
        <v>0.75</v>
      </c>
      <c r="U8" s="304">
        <f>S8/N8</f>
        <v>1</v>
      </c>
    </row>
    <row r="9" spans="1:22" ht="15" customHeight="1" x14ac:dyDescent="0.25">
      <c r="A9" s="287"/>
      <c r="B9" s="290"/>
      <c r="C9" s="293"/>
      <c r="D9" s="287"/>
      <c r="E9" s="293"/>
      <c r="F9" s="293"/>
      <c r="G9" s="290"/>
      <c r="H9" s="290"/>
      <c r="I9" s="299"/>
      <c r="J9" s="296"/>
      <c r="K9" s="296"/>
      <c r="L9" s="291"/>
      <c r="M9" s="288"/>
      <c r="N9" s="288"/>
      <c r="O9" s="294"/>
      <c r="P9" s="288"/>
      <c r="Q9" s="288"/>
      <c r="R9" s="288"/>
      <c r="S9" s="301"/>
      <c r="T9" s="303"/>
      <c r="U9" s="305"/>
      <c r="V9" s="8"/>
    </row>
    <row r="10" spans="1:22" ht="111" customHeight="1" x14ac:dyDescent="0.25">
      <c r="A10" s="287"/>
      <c r="B10" s="290"/>
      <c r="C10" s="293"/>
      <c r="D10" s="287"/>
      <c r="E10" s="293"/>
      <c r="F10" s="293"/>
      <c r="G10" s="290"/>
      <c r="H10" s="290"/>
      <c r="I10" s="176" t="s">
        <v>165</v>
      </c>
      <c r="J10" s="296"/>
      <c r="K10" s="296"/>
      <c r="L10" s="161">
        <v>3</v>
      </c>
      <c r="M10" s="166">
        <v>3</v>
      </c>
      <c r="N10" s="166">
        <v>3</v>
      </c>
      <c r="O10" s="166" t="s">
        <v>37</v>
      </c>
      <c r="P10" s="166" t="s">
        <v>38</v>
      </c>
      <c r="Q10" s="166">
        <v>3</v>
      </c>
      <c r="R10" s="166">
        <v>3</v>
      </c>
      <c r="S10" s="166">
        <v>3</v>
      </c>
      <c r="T10" s="168">
        <f t="shared" ref="T10:T15" si="0">Q10/L10</f>
        <v>1</v>
      </c>
      <c r="U10" s="168">
        <f>S10/N10</f>
        <v>1</v>
      </c>
      <c r="V10" s="8"/>
    </row>
    <row r="11" spans="1:22" ht="60" x14ac:dyDescent="0.25">
      <c r="A11" s="287"/>
      <c r="B11" s="290"/>
      <c r="C11" s="293"/>
      <c r="D11" s="287"/>
      <c r="E11" s="293"/>
      <c r="F11" s="293"/>
      <c r="G11" s="290"/>
      <c r="H11" s="290"/>
      <c r="I11" s="176" t="s">
        <v>265</v>
      </c>
      <c r="J11" s="296"/>
      <c r="K11" s="296"/>
      <c r="L11" s="161">
        <v>7</v>
      </c>
      <c r="M11" s="166">
        <v>7</v>
      </c>
      <c r="N11" s="166">
        <v>7</v>
      </c>
      <c r="O11" s="166" t="s">
        <v>37</v>
      </c>
      <c r="P11" s="166" t="s">
        <v>38</v>
      </c>
      <c r="Q11" s="166">
        <v>0</v>
      </c>
      <c r="R11" s="166">
        <v>7</v>
      </c>
      <c r="S11" s="166">
        <v>7</v>
      </c>
      <c r="T11" s="168">
        <f>R11/N11</f>
        <v>1</v>
      </c>
      <c r="U11" s="168">
        <f>S11/N11</f>
        <v>1</v>
      </c>
      <c r="V11" s="8"/>
    </row>
    <row r="12" spans="1:22" ht="67.5" customHeight="1" x14ac:dyDescent="0.25">
      <c r="A12" s="287"/>
      <c r="B12" s="290"/>
      <c r="C12" s="293"/>
      <c r="D12" s="287"/>
      <c r="E12" s="293"/>
      <c r="F12" s="293"/>
      <c r="G12" s="290"/>
      <c r="H12" s="290"/>
      <c r="I12" s="176" t="s">
        <v>266</v>
      </c>
      <c r="J12" s="296"/>
      <c r="K12" s="296"/>
      <c r="L12" s="161">
        <v>3</v>
      </c>
      <c r="M12" s="166">
        <v>3</v>
      </c>
      <c r="N12" s="166">
        <v>3</v>
      </c>
      <c r="O12" s="166" t="s">
        <v>37</v>
      </c>
      <c r="P12" s="166" t="s">
        <v>38</v>
      </c>
      <c r="Q12" s="166">
        <v>0</v>
      </c>
      <c r="R12" s="166">
        <v>3</v>
      </c>
      <c r="S12" s="166">
        <v>3</v>
      </c>
      <c r="T12" s="168">
        <f t="shared" si="0"/>
        <v>0</v>
      </c>
      <c r="U12" s="168">
        <f>S12/N12</f>
        <v>1</v>
      </c>
      <c r="V12" s="8"/>
    </row>
    <row r="13" spans="1:22" ht="138" customHeight="1" x14ac:dyDescent="0.25">
      <c r="A13" s="287"/>
      <c r="B13" s="290"/>
      <c r="C13" s="293"/>
      <c r="D13" s="287"/>
      <c r="E13" s="293"/>
      <c r="F13" s="293"/>
      <c r="G13" s="291"/>
      <c r="H13" s="291"/>
      <c r="I13" s="176" t="s">
        <v>218</v>
      </c>
      <c r="J13" s="296"/>
      <c r="K13" s="296"/>
      <c r="L13" s="161">
        <v>1</v>
      </c>
      <c r="M13" s="166">
        <v>2</v>
      </c>
      <c r="N13" s="166">
        <v>3</v>
      </c>
      <c r="O13" s="166" t="s">
        <v>37</v>
      </c>
      <c r="P13" s="166" t="s">
        <v>38</v>
      </c>
      <c r="Q13" s="166">
        <v>1</v>
      </c>
      <c r="R13" s="166">
        <v>2</v>
      </c>
      <c r="S13" s="166">
        <v>3</v>
      </c>
      <c r="T13" s="168">
        <f t="shared" si="0"/>
        <v>1</v>
      </c>
      <c r="U13" s="168">
        <f>S13/N13</f>
        <v>1</v>
      </c>
      <c r="V13" s="8"/>
    </row>
    <row r="14" spans="1:22" ht="30" x14ac:dyDescent="0.25">
      <c r="A14" s="287"/>
      <c r="B14" s="290"/>
      <c r="C14" s="293"/>
      <c r="D14" s="287"/>
      <c r="E14" s="293"/>
      <c r="F14" s="293"/>
      <c r="G14" s="292" t="s">
        <v>90</v>
      </c>
      <c r="H14" s="292" t="s">
        <v>166</v>
      </c>
      <c r="I14" s="176" t="s">
        <v>219</v>
      </c>
      <c r="J14" s="296"/>
      <c r="K14" s="296"/>
      <c r="L14" s="161">
        <v>23</v>
      </c>
      <c r="M14" s="166">
        <v>23</v>
      </c>
      <c r="N14" s="166">
        <v>23</v>
      </c>
      <c r="O14" s="166" t="s">
        <v>37</v>
      </c>
      <c r="P14" s="166" t="s">
        <v>38</v>
      </c>
      <c r="Q14" s="166">
        <v>37</v>
      </c>
      <c r="R14" s="166">
        <v>37</v>
      </c>
      <c r="S14" s="166">
        <v>37</v>
      </c>
      <c r="T14" s="168">
        <v>1</v>
      </c>
      <c r="U14" s="168">
        <v>1</v>
      </c>
      <c r="V14" s="8"/>
    </row>
    <row r="15" spans="1:22" ht="30" x14ac:dyDescent="0.25">
      <c r="A15" s="287"/>
      <c r="B15" s="290"/>
      <c r="C15" s="293"/>
      <c r="D15" s="287"/>
      <c r="E15" s="293"/>
      <c r="F15" s="293"/>
      <c r="G15" s="293"/>
      <c r="H15" s="293"/>
      <c r="I15" s="176" t="s">
        <v>167</v>
      </c>
      <c r="J15" s="296"/>
      <c r="K15" s="296"/>
      <c r="L15" s="161">
        <v>1</v>
      </c>
      <c r="M15" s="166">
        <v>1</v>
      </c>
      <c r="N15" s="166">
        <v>1</v>
      </c>
      <c r="O15" s="166" t="s">
        <v>37</v>
      </c>
      <c r="P15" s="166" t="s">
        <v>38</v>
      </c>
      <c r="Q15" s="166">
        <v>1</v>
      </c>
      <c r="R15" s="166">
        <v>1</v>
      </c>
      <c r="S15" s="166">
        <v>1</v>
      </c>
      <c r="T15" s="168">
        <f t="shared" si="0"/>
        <v>1</v>
      </c>
      <c r="U15" s="168">
        <v>1</v>
      </c>
      <c r="V15" s="8"/>
    </row>
    <row r="16" spans="1:22" s="17" customFormat="1" ht="30" x14ac:dyDescent="0.25">
      <c r="A16" s="287"/>
      <c r="B16" s="290"/>
      <c r="C16" s="293"/>
      <c r="D16" s="287"/>
      <c r="E16" s="293"/>
      <c r="F16" s="293"/>
      <c r="G16" s="293"/>
      <c r="H16" s="293"/>
      <c r="I16" s="176" t="s">
        <v>168</v>
      </c>
      <c r="J16" s="296"/>
      <c r="K16" s="296"/>
      <c r="L16" s="161">
        <v>7</v>
      </c>
      <c r="M16" s="166">
        <v>7</v>
      </c>
      <c r="N16" s="166">
        <v>7</v>
      </c>
      <c r="O16" s="166" t="s">
        <v>37</v>
      </c>
      <c r="P16" s="166" t="s">
        <v>38</v>
      </c>
      <c r="Q16" s="166">
        <v>7</v>
      </c>
      <c r="R16" s="166">
        <v>7</v>
      </c>
      <c r="S16" s="166">
        <v>7</v>
      </c>
      <c r="T16" s="168">
        <f t="shared" ref="T16:T22" si="1">Q16/L16</f>
        <v>1</v>
      </c>
      <c r="U16" s="168">
        <v>1</v>
      </c>
      <c r="V16" s="8"/>
    </row>
    <row r="17" spans="1:23" s="17" customFormat="1" ht="30" x14ac:dyDescent="0.25">
      <c r="A17" s="287"/>
      <c r="B17" s="290"/>
      <c r="C17" s="293"/>
      <c r="D17" s="287"/>
      <c r="E17" s="293"/>
      <c r="F17" s="293"/>
      <c r="G17" s="293"/>
      <c r="H17" s="293"/>
      <c r="I17" s="162" t="s">
        <v>169</v>
      </c>
      <c r="J17" s="296"/>
      <c r="K17" s="296"/>
      <c r="L17" s="166">
        <v>6</v>
      </c>
      <c r="M17" s="166">
        <v>4</v>
      </c>
      <c r="N17" s="166">
        <v>10</v>
      </c>
      <c r="O17" s="166" t="s">
        <v>37</v>
      </c>
      <c r="P17" s="166" t="s">
        <v>38</v>
      </c>
      <c r="Q17" s="166">
        <v>10</v>
      </c>
      <c r="R17" s="166">
        <v>4</v>
      </c>
      <c r="S17" s="166">
        <v>14</v>
      </c>
      <c r="T17" s="168">
        <v>1</v>
      </c>
      <c r="U17" s="168">
        <v>1</v>
      </c>
      <c r="V17" s="8"/>
    </row>
    <row r="18" spans="1:23" s="17" customFormat="1" ht="30" x14ac:dyDescent="0.25">
      <c r="A18" s="287"/>
      <c r="B18" s="290"/>
      <c r="C18" s="293"/>
      <c r="D18" s="287"/>
      <c r="E18" s="293"/>
      <c r="F18" s="293"/>
      <c r="G18" s="293"/>
      <c r="H18" s="293"/>
      <c r="I18" s="162" t="s">
        <v>170</v>
      </c>
      <c r="J18" s="296"/>
      <c r="K18" s="296"/>
      <c r="L18" s="166">
        <v>40</v>
      </c>
      <c r="M18" s="166">
        <v>40</v>
      </c>
      <c r="N18" s="166">
        <v>40</v>
      </c>
      <c r="O18" s="166" t="s">
        <v>37</v>
      </c>
      <c r="P18" s="166" t="s">
        <v>38</v>
      </c>
      <c r="Q18" s="166">
        <v>19</v>
      </c>
      <c r="R18" s="166">
        <v>60</v>
      </c>
      <c r="S18" s="166">
        <v>60</v>
      </c>
      <c r="T18" s="168">
        <f t="shared" si="1"/>
        <v>0.47499999999999998</v>
      </c>
      <c r="U18" s="168">
        <v>1</v>
      </c>
      <c r="V18" s="8"/>
    </row>
    <row r="19" spans="1:23" s="17" customFormat="1" ht="30" x14ac:dyDescent="0.25">
      <c r="A19" s="287"/>
      <c r="B19" s="290"/>
      <c r="C19" s="293"/>
      <c r="D19" s="287"/>
      <c r="E19" s="293"/>
      <c r="F19" s="293"/>
      <c r="G19" s="293"/>
      <c r="H19" s="293"/>
      <c r="I19" s="162" t="s">
        <v>171</v>
      </c>
      <c r="J19" s="296"/>
      <c r="K19" s="296"/>
      <c r="L19" s="166">
        <v>9</v>
      </c>
      <c r="M19" s="166">
        <v>9</v>
      </c>
      <c r="N19" s="166">
        <v>9</v>
      </c>
      <c r="O19" s="166" t="s">
        <v>37</v>
      </c>
      <c r="P19" s="166" t="s">
        <v>38</v>
      </c>
      <c r="Q19" s="166">
        <v>10</v>
      </c>
      <c r="R19" s="166">
        <v>13</v>
      </c>
      <c r="S19" s="166">
        <v>13</v>
      </c>
      <c r="T19" s="168">
        <v>1</v>
      </c>
      <c r="U19" s="168">
        <v>1</v>
      </c>
      <c r="V19" s="8"/>
    </row>
    <row r="20" spans="1:23" s="17" customFormat="1" ht="30" x14ac:dyDescent="0.25">
      <c r="A20" s="287"/>
      <c r="B20" s="290"/>
      <c r="C20" s="293"/>
      <c r="D20" s="287"/>
      <c r="E20" s="293"/>
      <c r="F20" s="293"/>
      <c r="G20" s="293"/>
      <c r="H20" s="293"/>
      <c r="I20" s="162" t="s">
        <v>220</v>
      </c>
      <c r="J20" s="296"/>
      <c r="K20" s="296"/>
      <c r="L20" s="166">
        <v>3</v>
      </c>
      <c r="M20" s="166">
        <v>2</v>
      </c>
      <c r="N20" s="166">
        <v>5</v>
      </c>
      <c r="O20" s="166" t="s">
        <v>37</v>
      </c>
      <c r="P20" s="166" t="s">
        <v>38</v>
      </c>
      <c r="Q20" s="166">
        <v>5</v>
      </c>
      <c r="R20" s="166">
        <v>10</v>
      </c>
      <c r="S20" s="166">
        <v>10</v>
      </c>
      <c r="T20" s="168">
        <v>1</v>
      </c>
      <c r="U20" s="168">
        <v>1</v>
      </c>
      <c r="V20" s="8"/>
    </row>
    <row r="21" spans="1:23" s="17" customFormat="1" ht="45" x14ac:dyDescent="0.25">
      <c r="A21" s="287"/>
      <c r="B21" s="290"/>
      <c r="C21" s="293"/>
      <c r="D21" s="287"/>
      <c r="E21" s="293"/>
      <c r="F21" s="293"/>
      <c r="G21" s="293"/>
      <c r="H21" s="293"/>
      <c r="I21" s="162" t="s">
        <v>64</v>
      </c>
      <c r="J21" s="296"/>
      <c r="K21" s="296"/>
      <c r="L21" s="166">
        <v>1</v>
      </c>
      <c r="M21" s="166">
        <v>1</v>
      </c>
      <c r="N21" s="166">
        <v>1</v>
      </c>
      <c r="O21" s="166" t="s">
        <v>37</v>
      </c>
      <c r="P21" s="166" t="s">
        <v>38</v>
      </c>
      <c r="Q21" s="166">
        <v>1</v>
      </c>
      <c r="R21" s="166">
        <v>1</v>
      </c>
      <c r="S21" s="166">
        <v>1</v>
      </c>
      <c r="T21" s="168">
        <f t="shared" si="1"/>
        <v>1</v>
      </c>
      <c r="U21" s="168">
        <v>1</v>
      </c>
      <c r="V21" s="8"/>
    </row>
    <row r="22" spans="1:23" s="17" customFormat="1" ht="76.900000000000006" customHeight="1" x14ac:dyDescent="0.25">
      <c r="A22" s="288"/>
      <c r="B22" s="291"/>
      <c r="C22" s="294"/>
      <c r="D22" s="288"/>
      <c r="E22" s="294"/>
      <c r="F22" s="294"/>
      <c r="G22" s="294"/>
      <c r="H22" s="294"/>
      <c r="I22" s="162" t="s">
        <v>235</v>
      </c>
      <c r="J22" s="297"/>
      <c r="K22" s="297"/>
      <c r="L22" s="166">
        <v>1</v>
      </c>
      <c r="M22" s="166">
        <v>1</v>
      </c>
      <c r="N22" s="166">
        <v>1</v>
      </c>
      <c r="O22" s="166" t="s">
        <v>37</v>
      </c>
      <c r="P22" s="166" t="s">
        <v>38</v>
      </c>
      <c r="Q22" s="166">
        <v>1</v>
      </c>
      <c r="R22" s="166">
        <v>1</v>
      </c>
      <c r="S22" s="166">
        <v>1</v>
      </c>
      <c r="T22" s="168">
        <f t="shared" si="1"/>
        <v>1</v>
      </c>
      <c r="U22" s="168">
        <v>1</v>
      </c>
      <c r="V22" s="8"/>
    </row>
    <row r="23" spans="1:23" s="17" customFormat="1" ht="30" x14ac:dyDescent="0.25">
      <c r="A23" s="12"/>
      <c r="B23" s="12"/>
      <c r="C23" s="13"/>
      <c r="D23" s="40"/>
      <c r="E23" s="41"/>
      <c r="F23" s="41"/>
      <c r="G23" s="41"/>
      <c r="H23" s="41"/>
      <c r="I23" s="22"/>
      <c r="J23" s="22"/>
      <c r="K23" s="22"/>
      <c r="L23" s="12"/>
      <c r="M23" s="12"/>
      <c r="N23" s="12"/>
      <c r="O23" s="42"/>
      <c r="P23" s="12"/>
      <c r="Q23" s="12"/>
      <c r="R23" s="42"/>
      <c r="S23" s="12"/>
      <c r="T23" s="43"/>
      <c r="U23" s="44">
        <f>AVERAGE(U8:U22)</f>
        <v>1</v>
      </c>
      <c r="V23" s="8" t="s">
        <v>114</v>
      </c>
    </row>
    <row r="24" spans="1:23" s="17" customFormat="1" ht="15.75" x14ac:dyDescent="0.25">
      <c r="A24" s="12"/>
      <c r="B24" s="12"/>
      <c r="C24" s="13"/>
      <c r="D24" s="40"/>
      <c r="E24" s="41"/>
      <c r="F24" s="41"/>
      <c r="G24" s="41"/>
      <c r="H24" s="41"/>
      <c r="I24" s="22"/>
      <c r="J24" s="22"/>
      <c r="K24" s="22"/>
      <c r="L24" s="12"/>
      <c r="M24" s="12"/>
      <c r="N24" s="12"/>
      <c r="O24" s="42"/>
      <c r="P24" s="12"/>
      <c r="Q24" s="12"/>
      <c r="R24" s="42"/>
      <c r="S24" s="12"/>
      <c r="T24" s="43"/>
      <c r="U24" s="44">
        <f>U23*13%</f>
        <v>0.13</v>
      </c>
      <c r="V24" s="17" t="s">
        <v>115</v>
      </c>
    </row>
    <row r="25" spans="1:23" s="17" customFormat="1" ht="15.75" x14ac:dyDescent="0.25">
      <c r="A25" s="12"/>
      <c r="B25" s="12"/>
      <c r="C25" s="13"/>
      <c r="D25" s="40"/>
      <c r="E25" s="41"/>
      <c r="F25" s="41"/>
      <c r="G25" s="41"/>
      <c r="H25" s="41"/>
      <c r="I25" s="22"/>
      <c r="J25" s="22"/>
      <c r="K25" s="22"/>
      <c r="L25" s="12"/>
      <c r="M25" s="12"/>
      <c r="N25" s="12"/>
      <c r="O25" s="42"/>
      <c r="P25" s="12"/>
      <c r="Q25" s="12"/>
      <c r="R25" s="42"/>
      <c r="S25" s="12"/>
      <c r="T25" s="43"/>
      <c r="U25" s="44"/>
      <c r="V25" s="8"/>
    </row>
    <row r="26" spans="1:23" ht="28.5" customHeight="1" x14ac:dyDescent="0.25">
      <c r="A26" s="12"/>
      <c r="B26" s="12"/>
      <c r="C26" s="12"/>
      <c r="D26" s="14"/>
      <c r="E26" s="14"/>
      <c r="F26" s="14"/>
      <c r="G26" s="14"/>
      <c r="H26" s="14"/>
      <c r="I26" s="13"/>
      <c r="J26" s="31"/>
      <c r="K26" s="31"/>
      <c r="L26" s="12"/>
      <c r="M26" s="12"/>
      <c r="N26" s="12"/>
      <c r="O26" s="12"/>
      <c r="P26" s="12"/>
      <c r="Q26" s="12"/>
      <c r="R26" s="10"/>
      <c r="S26" s="10"/>
      <c r="T26" s="11"/>
      <c r="U26" s="10"/>
      <c r="W26" s="17"/>
    </row>
    <row r="27" spans="1:23" s="23" customFormat="1" ht="30.95" customHeight="1" x14ac:dyDescent="0.25">
      <c r="E27" s="21" t="s">
        <v>422</v>
      </c>
      <c r="F27" s="284">
        <v>318411415</v>
      </c>
      <c r="G27" s="285"/>
      <c r="H27" s="28"/>
      <c r="T27" s="143"/>
    </row>
    <row r="28" spans="1:23" s="23" customFormat="1" ht="27" customHeight="1" x14ac:dyDescent="0.25">
      <c r="E28" s="21" t="s">
        <v>423</v>
      </c>
      <c r="F28" s="284">
        <f>SUM(K8)</f>
        <v>519047292</v>
      </c>
      <c r="G28" s="285"/>
      <c r="H28" s="28"/>
    </row>
    <row r="29" spans="1:23" s="23" customFormat="1" ht="27" customHeight="1" x14ac:dyDescent="0.25">
      <c r="E29" s="21" t="s">
        <v>424</v>
      </c>
      <c r="F29" s="284">
        <v>489158411</v>
      </c>
      <c r="G29" s="285"/>
      <c r="H29" s="28"/>
    </row>
  </sheetData>
  <mergeCells count="34">
    <mergeCell ref="S8:S9"/>
    <mergeCell ref="T8:T9"/>
    <mergeCell ref="U8:U9"/>
    <mergeCell ref="M8:M9"/>
    <mergeCell ref="N8:N9"/>
    <mergeCell ref="O8:O9"/>
    <mergeCell ref="P8:P9"/>
    <mergeCell ref="Q8:Q9"/>
    <mergeCell ref="L8:L9"/>
    <mergeCell ref="G14:G22"/>
    <mergeCell ref="H14:H22"/>
    <mergeCell ref="K8:K22"/>
    <mergeCell ref="R8:R9"/>
    <mergeCell ref="H8:H13"/>
    <mergeCell ref="I8:I9"/>
    <mergeCell ref="J8:J22"/>
    <mergeCell ref="A6:P6"/>
    <mergeCell ref="Q6:U6"/>
    <mergeCell ref="A1:F2"/>
    <mergeCell ref="G1:U1"/>
    <mergeCell ref="G2:H2"/>
    <mergeCell ref="I2:J2"/>
    <mergeCell ref="L2:U2"/>
    <mergeCell ref="A3:U5"/>
    <mergeCell ref="F29:G29"/>
    <mergeCell ref="A8:A22"/>
    <mergeCell ref="B8:B22"/>
    <mergeCell ref="C8:C22"/>
    <mergeCell ref="D8:D22"/>
    <mergeCell ref="E8:E22"/>
    <mergeCell ref="F27:G27"/>
    <mergeCell ref="F28:G28"/>
    <mergeCell ref="F8:F22"/>
    <mergeCell ref="G8:G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8"/>
  <sheetViews>
    <sheetView topLeftCell="I21" zoomScale="70" zoomScaleNormal="70" workbookViewId="0">
      <selection activeCell="U24" sqref="U24"/>
    </sheetView>
  </sheetViews>
  <sheetFormatPr baseColWidth="10" defaultRowHeight="15" x14ac:dyDescent="0.25"/>
  <cols>
    <col min="2" max="2" width="17.5703125" customWidth="1"/>
    <col min="3" max="3" width="27" customWidth="1"/>
    <col min="4" max="4" width="18.42578125" customWidth="1"/>
    <col min="5" max="5" width="40.7109375" customWidth="1"/>
    <col min="6" max="6" width="23.7109375" customWidth="1"/>
    <col min="7" max="7" width="24.140625" customWidth="1"/>
    <col min="8" max="8" width="25.85546875" customWidth="1"/>
    <col min="9" max="9" width="45.85546875" customWidth="1"/>
    <col min="10" max="10" width="27.5703125" customWidth="1"/>
    <col min="11" max="11" width="27.5703125" style="17" customWidth="1"/>
    <col min="12" max="12" width="17.28515625" customWidth="1"/>
    <col min="13" max="13" width="16.140625" customWidth="1"/>
    <col min="14" max="14" width="16.28515625" customWidth="1"/>
    <col min="15" max="15" width="22.5703125" customWidth="1"/>
    <col min="16" max="16" width="19.5703125" customWidth="1"/>
    <col min="17" max="17" width="14.85546875" customWidth="1"/>
    <col min="18" max="20" width="15.42578125" customWidth="1"/>
    <col min="21" max="21" width="24.85546875" customWidth="1"/>
    <col min="22" max="22" width="13.7109375" customWidth="1"/>
  </cols>
  <sheetData>
    <row r="1" spans="1:21" ht="35.25" customHeight="1" x14ac:dyDescent="0.25">
      <c r="A1" s="252"/>
      <c r="B1" s="253"/>
      <c r="C1" s="253"/>
      <c r="D1" s="253"/>
      <c r="E1" s="253"/>
      <c r="F1" s="254"/>
      <c r="G1" s="258" t="s">
        <v>43</v>
      </c>
      <c r="H1" s="258"/>
      <c r="I1" s="258"/>
      <c r="J1" s="258"/>
      <c r="K1" s="258"/>
      <c r="L1" s="258"/>
      <c r="M1" s="258"/>
      <c r="N1" s="258"/>
      <c r="O1" s="258"/>
      <c r="P1" s="258"/>
      <c r="Q1" s="258"/>
      <c r="R1" s="258"/>
      <c r="S1" s="258"/>
      <c r="T1" s="258"/>
      <c r="U1" s="258"/>
    </row>
    <row r="2" spans="1:21" ht="37.5" customHeight="1" x14ac:dyDescent="0.25">
      <c r="A2" s="255"/>
      <c r="B2" s="256"/>
      <c r="C2" s="256"/>
      <c r="D2" s="256"/>
      <c r="E2" s="256"/>
      <c r="F2" s="257"/>
      <c r="G2" s="259" t="s">
        <v>69</v>
      </c>
      <c r="H2" s="260"/>
      <c r="I2" s="259" t="s">
        <v>179</v>
      </c>
      <c r="J2" s="261"/>
      <c r="K2" s="104"/>
      <c r="L2" s="259" t="s">
        <v>198</v>
      </c>
      <c r="M2" s="261"/>
      <c r="N2" s="261"/>
      <c r="O2" s="261"/>
      <c r="P2" s="261"/>
      <c r="Q2" s="261"/>
      <c r="R2" s="261"/>
      <c r="S2" s="261"/>
      <c r="T2" s="261"/>
      <c r="U2" s="261"/>
    </row>
    <row r="3" spans="1:21" ht="15.75" customHeight="1" x14ac:dyDescent="0.25">
      <c r="A3" s="244" t="s">
        <v>178</v>
      </c>
      <c r="B3" s="244"/>
      <c r="C3" s="244"/>
      <c r="D3" s="244"/>
      <c r="E3" s="244"/>
      <c r="F3" s="244"/>
      <c r="G3" s="244"/>
      <c r="H3" s="244"/>
      <c r="I3" s="244"/>
      <c r="J3" s="244"/>
      <c r="K3" s="244"/>
      <c r="L3" s="244"/>
      <c r="M3" s="244"/>
      <c r="N3" s="244"/>
      <c r="O3" s="244"/>
      <c r="P3" s="244"/>
      <c r="Q3" s="244"/>
      <c r="R3" s="244"/>
      <c r="S3" s="244"/>
      <c r="T3" s="244"/>
      <c r="U3" s="244"/>
    </row>
    <row r="4" spans="1:21" ht="15.75" customHeight="1" x14ac:dyDescent="0.25">
      <c r="A4" s="244"/>
      <c r="B4" s="244"/>
      <c r="C4" s="244"/>
      <c r="D4" s="244"/>
      <c r="E4" s="244"/>
      <c r="F4" s="244"/>
      <c r="G4" s="244"/>
      <c r="H4" s="244"/>
      <c r="I4" s="244"/>
      <c r="J4" s="244"/>
      <c r="K4" s="244"/>
      <c r="L4" s="244"/>
      <c r="M4" s="244"/>
      <c r="N4" s="244"/>
      <c r="O4" s="244"/>
      <c r="P4" s="244"/>
      <c r="Q4" s="244"/>
      <c r="R4" s="244"/>
      <c r="S4" s="244"/>
      <c r="T4" s="244"/>
      <c r="U4" s="244"/>
    </row>
    <row r="5" spans="1:21" ht="15.75" customHeight="1" x14ac:dyDescent="0.25">
      <c r="A5" s="244"/>
      <c r="B5" s="244"/>
      <c r="C5" s="244"/>
      <c r="D5" s="244"/>
      <c r="E5" s="244"/>
      <c r="F5" s="244"/>
      <c r="G5" s="244"/>
      <c r="H5" s="244"/>
      <c r="I5" s="244"/>
      <c r="J5" s="244"/>
      <c r="K5" s="244"/>
      <c r="L5" s="244"/>
      <c r="M5" s="244"/>
      <c r="N5" s="244"/>
      <c r="O5" s="244"/>
      <c r="P5" s="244"/>
      <c r="Q5" s="244"/>
      <c r="R5" s="244"/>
      <c r="S5" s="244"/>
      <c r="T5" s="244"/>
      <c r="U5" s="244"/>
    </row>
    <row r="6" spans="1:21" ht="15.75" customHeight="1"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1" ht="63" x14ac:dyDescent="0.25">
      <c r="A7" s="1" t="s">
        <v>0</v>
      </c>
      <c r="B7" s="1" t="s">
        <v>1</v>
      </c>
      <c r="C7" s="16" t="s">
        <v>65</v>
      </c>
      <c r="D7" s="1" t="s">
        <v>2</v>
      </c>
      <c r="E7" s="1" t="s">
        <v>110</v>
      </c>
      <c r="F7" s="1" t="s">
        <v>111</v>
      </c>
      <c r="G7" s="1" t="s">
        <v>3</v>
      </c>
      <c r="H7" s="1" t="s">
        <v>5</v>
      </c>
      <c r="I7" s="1" t="s">
        <v>4</v>
      </c>
      <c r="J7" s="15" t="s">
        <v>54</v>
      </c>
      <c r="K7" s="103" t="s">
        <v>389</v>
      </c>
      <c r="L7" s="1" t="s">
        <v>7</v>
      </c>
      <c r="M7" s="1" t="s">
        <v>10</v>
      </c>
      <c r="N7" s="1" t="s">
        <v>9</v>
      </c>
      <c r="O7" s="2" t="s">
        <v>6</v>
      </c>
      <c r="P7" s="2" t="s">
        <v>11</v>
      </c>
      <c r="Q7" s="4" t="s">
        <v>13</v>
      </c>
      <c r="R7" s="4" t="s">
        <v>12</v>
      </c>
      <c r="S7" s="4" t="s">
        <v>14</v>
      </c>
      <c r="T7" s="4" t="s">
        <v>15</v>
      </c>
      <c r="U7" s="1" t="s">
        <v>16</v>
      </c>
    </row>
    <row r="8" spans="1:21" s="38" customFormat="1" ht="181.5" customHeight="1" x14ac:dyDescent="0.25">
      <c r="A8" s="166">
        <v>1</v>
      </c>
      <c r="B8" s="166">
        <v>2021002131</v>
      </c>
      <c r="C8" s="165" t="s">
        <v>140</v>
      </c>
      <c r="D8" s="161">
        <v>200230</v>
      </c>
      <c r="E8" s="160" t="s">
        <v>78</v>
      </c>
      <c r="F8" s="157" t="s">
        <v>77</v>
      </c>
      <c r="G8" s="160" t="s">
        <v>393</v>
      </c>
      <c r="H8" s="157" t="s">
        <v>395</v>
      </c>
      <c r="I8" s="165" t="s">
        <v>394</v>
      </c>
      <c r="J8" s="155">
        <v>80057751</v>
      </c>
      <c r="K8" s="155">
        <v>80057751</v>
      </c>
      <c r="L8" s="166">
        <v>3</v>
      </c>
      <c r="M8" s="166">
        <v>3</v>
      </c>
      <c r="N8" s="166">
        <v>3</v>
      </c>
      <c r="O8" s="165" t="s">
        <v>27</v>
      </c>
      <c r="P8" s="165" t="s">
        <v>27</v>
      </c>
      <c r="Q8" s="166">
        <v>1</v>
      </c>
      <c r="R8" s="166">
        <v>3</v>
      </c>
      <c r="S8" s="166">
        <v>3</v>
      </c>
      <c r="T8" s="167">
        <f>Q8/L8</f>
        <v>0.33333333333333331</v>
      </c>
      <c r="U8" s="168">
        <f>S8/N8</f>
        <v>1</v>
      </c>
    </row>
    <row r="9" spans="1:21" s="17" customFormat="1" x14ac:dyDescent="0.25">
      <c r="A9" s="286">
        <v>2</v>
      </c>
      <c r="B9" s="286">
        <v>2021002129</v>
      </c>
      <c r="C9" s="292" t="s">
        <v>131</v>
      </c>
      <c r="D9" s="322">
        <v>200356</v>
      </c>
      <c r="E9" s="289" t="s">
        <v>78</v>
      </c>
      <c r="F9" s="289" t="s">
        <v>77</v>
      </c>
      <c r="G9" s="290" t="s">
        <v>91</v>
      </c>
      <c r="H9" s="289" t="s">
        <v>133</v>
      </c>
      <c r="I9" s="306" t="s">
        <v>267</v>
      </c>
      <c r="J9" s="319">
        <v>18000000</v>
      </c>
      <c r="K9" s="312">
        <v>175345941</v>
      </c>
      <c r="L9" s="318">
        <v>1</v>
      </c>
      <c r="M9" s="318">
        <v>1</v>
      </c>
      <c r="N9" s="318">
        <v>1</v>
      </c>
      <c r="O9" s="317" t="s">
        <v>33</v>
      </c>
      <c r="P9" s="317" t="s">
        <v>21</v>
      </c>
      <c r="Q9" s="286">
        <v>0</v>
      </c>
      <c r="R9" s="286">
        <v>1</v>
      </c>
      <c r="S9" s="286">
        <v>1</v>
      </c>
      <c r="T9" s="302">
        <f>Q9/L9</f>
        <v>0</v>
      </c>
      <c r="U9" s="304">
        <f>S9/N9</f>
        <v>1</v>
      </c>
    </row>
    <row r="10" spans="1:21" s="17" customFormat="1" ht="84.75" customHeight="1" x14ac:dyDescent="0.25">
      <c r="A10" s="287"/>
      <c r="B10" s="287"/>
      <c r="C10" s="293"/>
      <c r="D10" s="323"/>
      <c r="E10" s="290"/>
      <c r="F10" s="290"/>
      <c r="G10" s="291"/>
      <c r="H10" s="291"/>
      <c r="I10" s="307"/>
      <c r="J10" s="291"/>
      <c r="K10" s="313"/>
      <c r="L10" s="288"/>
      <c r="M10" s="288"/>
      <c r="N10" s="288"/>
      <c r="O10" s="291"/>
      <c r="P10" s="291"/>
      <c r="Q10" s="288"/>
      <c r="R10" s="288"/>
      <c r="S10" s="288"/>
      <c r="T10" s="303"/>
      <c r="U10" s="305"/>
    </row>
    <row r="11" spans="1:21" ht="34.15" customHeight="1" x14ac:dyDescent="0.25">
      <c r="A11" s="287"/>
      <c r="B11" s="287"/>
      <c r="C11" s="293"/>
      <c r="D11" s="323"/>
      <c r="E11" s="290"/>
      <c r="F11" s="290"/>
      <c r="G11" s="289" t="s">
        <v>92</v>
      </c>
      <c r="H11" s="320" t="s">
        <v>93</v>
      </c>
      <c r="I11" s="177" t="s">
        <v>240</v>
      </c>
      <c r="J11" s="295">
        <v>221125310</v>
      </c>
      <c r="K11" s="314">
        <v>280892510</v>
      </c>
      <c r="L11" s="166">
        <v>2</v>
      </c>
      <c r="M11" s="166">
        <v>2</v>
      </c>
      <c r="N11" s="166">
        <v>4</v>
      </c>
      <c r="O11" s="161" t="s">
        <v>34</v>
      </c>
      <c r="P11" s="161" t="s">
        <v>21</v>
      </c>
      <c r="Q11" s="156">
        <v>2</v>
      </c>
      <c r="R11" s="166">
        <v>2</v>
      </c>
      <c r="S11" s="166">
        <v>4</v>
      </c>
      <c r="T11" s="167">
        <f>Q11/L11</f>
        <v>1</v>
      </c>
      <c r="U11" s="168">
        <f>S11/N11</f>
        <v>1</v>
      </c>
    </row>
    <row r="12" spans="1:21" ht="30" x14ac:dyDescent="0.25">
      <c r="A12" s="287"/>
      <c r="B12" s="287"/>
      <c r="C12" s="293"/>
      <c r="D12" s="323"/>
      <c r="E12" s="290"/>
      <c r="F12" s="290"/>
      <c r="G12" s="290"/>
      <c r="H12" s="321"/>
      <c r="I12" s="177" t="s">
        <v>241</v>
      </c>
      <c r="J12" s="296"/>
      <c r="K12" s="315"/>
      <c r="L12" s="166">
        <v>2</v>
      </c>
      <c r="M12" s="166">
        <v>2</v>
      </c>
      <c r="N12" s="166">
        <v>4</v>
      </c>
      <c r="O12" s="161" t="s">
        <v>34</v>
      </c>
      <c r="P12" s="161" t="s">
        <v>21</v>
      </c>
      <c r="Q12" s="156">
        <v>2</v>
      </c>
      <c r="R12" s="166">
        <v>2</v>
      </c>
      <c r="S12" s="166">
        <v>4</v>
      </c>
      <c r="T12" s="167">
        <f>Q12/L12</f>
        <v>1</v>
      </c>
      <c r="U12" s="168">
        <f t="shared" ref="U12:U14" si="0">S12/N12</f>
        <v>1</v>
      </c>
    </row>
    <row r="13" spans="1:21" ht="45" x14ac:dyDescent="0.25">
      <c r="A13" s="287"/>
      <c r="B13" s="287"/>
      <c r="C13" s="293"/>
      <c r="D13" s="323"/>
      <c r="E13" s="290"/>
      <c r="F13" s="290"/>
      <c r="G13" s="290"/>
      <c r="H13" s="321"/>
      <c r="I13" s="177" t="s">
        <v>242</v>
      </c>
      <c r="J13" s="296"/>
      <c r="K13" s="315"/>
      <c r="L13" s="166">
        <v>7</v>
      </c>
      <c r="M13" s="166">
        <v>7</v>
      </c>
      <c r="N13" s="166">
        <v>7</v>
      </c>
      <c r="O13" s="161" t="s">
        <v>34</v>
      </c>
      <c r="P13" s="161" t="s">
        <v>21</v>
      </c>
      <c r="Q13" s="156">
        <v>7</v>
      </c>
      <c r="R13" s="166">
        <v>7</v>
      </c>
      <c r="S13" s="166">
        <v>7</v>
      </c>
      <c r="T13" s="167">
        <f>Q13/L13</f>
        <v>1</v>
      </c>
      <c r="U13" s="168">
        <f t="shared" si="0"/>
        <v>1</v>
      </c>
    </row>
    <row r="14" spans="1:21" ht="52.9" customHeight="1" x14ac:dyDescent="0.25">
      <c r="A14" s="288"/>
      <c r="B14" s="288"/>
      <c r="C14" s="294"/>
      <c r="D14" s="324"/>
      <c r="E14" s="291"/>
      <c r="F14" s="291"/>
      <c r="G14" s="290"/>
      <c r="H14" s="321"/>
      <c r="I14" s="178" t="s">
        <v>239</v>
      </c>
      <c r="J14" s="297"/>
      <c r="K14" s="316"/>
      <c r="L14" s="166">
        <v>2</v>
      </c>
      <c r="M14" s="166">
        <v>2</v>
      </c>
      <c r="N14" s="166">
        <v>2</v>
      </c>
      <c r="O14" s="165" t="s">
        <v>34</v>
      </c>
      <c r="P14" s="161" t="s">
        <v>21</v>
      </c>
      <c r="Q14" s="166">
        <v>2</v>
      </c>
      <c r="R14" s="166">
        <v>2</v>
      </c>
      <c r="S14" s="166">
        <v>2</v>
      </c>
      <c r="T14" s="167">
        <f>Q14/L14</f>
        <v>1</v>
      </c>
      <c r="U14" s="168">
        <f t="shared" si="0"/>
        <v>1</v>
      </c>
    </row>
    <row r="15" spans="1:21" s="17" customFormat="1" ht="161.44999999999999" customHeight="1" x14ac:dyDescent="0.25">
      <c r="A15" s="292">
        <v>3</v>
      </c>
      <c r="B15" s="292">
        <v>2021002129</v>
      </c>
      <c r="C15" s="289" t="s">
        <v>131</v>
      </c>
      <c r="D15" s="322">
        <v>200356</v>
      </c>
      <c r="E15" s="289" t="s">
        <v>78</v>
      </c>
      <c r="F15" s="289" t="s">
        <v>132</v>
      </c>
      <c r="G15" s="317" t="s">
        <v>173</v>
      </c>
      <c r="H15" s="326" t="s">
        <v>175</v>
      </c>
      <c r="I15" s="327" t="s">
        <v>238</v>
      </c>
      <c r="J15" s="295">
        <v>97001311</v>
      </c>
      <c r="K15" s="314">
        <v>331507989</v>
      </c>
      <c r="L15" s="318">
        <v>2</v>
      </c>
      <c r="M15" s="318">
        <v>2</v>
      </c>
      <c r="N15" s="318">
        <v>2</v>
      </c>
      <c r="O15" s="326" t="s">
        <v>35</v>
      </c>
      <c r="P15" s="317" t="s">
        <v>36</v>
      </c>
      <c r="Q15" s="286">
        <v>2</v>
      </c>
      <c r="R15" s="286">
        <v>2</v>
      </c>
      <c r="S15" s="286">
        <v>2</v>
      </c>
      <c r="T15" s="304">
        <v>1</v>
      </c>
      <c r="U15" s="304">
        <f>S15/N15</f>
        <v>1</v>
      </c>
    </row>
    <row r="16" spans="1:21" s="17" customFormat="1" ht="20.45" customHeight="1" x14ac:dyDescent="0.25">
      <c r="A16" s="293"/>
      <c r="B16" s="293"/>
      <c r="C16" s="290"/>
      <c r="D16" s="323"/>
      <c r="E16" s="290"/>
      <c r="F16" s="290"/>
      <c r="G16" s="317"/>
      <c r="H16" s="326"/>
      <c r="I16" s="327"/>
      <c r="J16" s="296"/>
      <c r="K16" s="296"/>
      <c r="L16" s="287"/>
      <c r="M16" s="287"/>
      <c r="N16" s="287"/>
      <c r="O16" s="293"/>
      <c r="P16" s="290"/>
      <c r="Q16" s="287"/>
      <c r="R16" s="287"/>
      <c r="S16" s="287"/>
      <c r="T16" s="287"/>
      <c r="U16" s="328"/>
    </row>
    <row r="17" spans="1:22" s="17" customFormat="1" ht="23.25" customHeight="1" x14ac:dyDescent="0.25">
      <c r="A17" s="293"/>
      <c r="B17" s="293"/>
      <c r="C17" s="290"/>
      <c r="D17" s="323"/>
      <c r="E17" s="290"/>
      <c r="F17" s="290"/>
      <c r="G17" s="317"/>
      <c r="H17" s="326"/>
      <c r="I17" s="327"/>
      <c r="J17" s="297"/>
      <c r="K17" s="297"/>
      <c r="L17" s="288"/>
      <c r="M17" s="288"/>
      <c r="N17" s="288"/>
      <c r="O17" s="294"/>
      <c r="P17" s="291"/>
      <c r="Q17" s="288"/>
      <c r="R17" s="288"/>
      <c r="S17" s="288"/>
      <c r="T17" s="288"/>
      <c r="U17" s="305"/>
    </row>
    <row r="18" spans="1:22" s="17" customFormat="1" ht="30" x14ac:dyDescent="0.25">
      <c r="A18" s="293"/>
      <c r="B18" s="293"/>
      <c r="C18" s="290"/>
      <c r="D18" s="323"/>
      <c r="E18" s="290"/>
      <c r="F18" s="290"/>
      <c r="G18" s="317" t="s">
        <v>76</v>
      </c>
      <c r="H18" s="317" t="s">
        <v>174</v>
      </c>
      <c r="I18" s="65" t="s">
        <v>236</v>
      </c>
      <c r="J18" s="329">
        <v>121957915</v>
      </c>
      <c r="K18" s="332">
        <v>385957915</v>
      </c>
      <c r="L18" s="78">
        <v>1</v>
      </c>
      <c r="M18" s="165">
        <v>1</v>
      </c>
      <c r="N18" s="161">
        <v>1</v>
      </c>
      <c r="O18" s="165" t="s">
        <v>20</v>
      </c>
      <c r="P18" s="161" t="s">
        <v>21</v>
      </c>
      <c r="Q18" s="78">
        <v>1</v>
      </c>
      <c r="R18" s="166">
        <v>1</v>
      </c>
      <c r="S18" s="166">
        <v>1</v>
      </c>
      <c r="T18" s="167">
        <f>Q18/L18</f>
        <v>1</v>
      </c>
      <c r="U18" s="168">
        <f>S18/N18</f>
        <v>1</v>
      </c>
    </row>
    <row r="19" spans="1:22" s="17" customFormat="1" ht="39.6" customHeight="1" x14ac:dyDescent="0.25">
      <c r="A19" s="293"/>
      <c r="B19" s="293"/>
      <c r="C19" s="290"/>
      <c r="D19" s="323"/>
      <c r="E19" s="290"/>
      <c r="F19" s="290"/>
      <c r="G19" s="325"/>
      <c r="H19" s="325"/>
      <c r="I19" s="162" t="s">
        <v>58</v>
      </c>
      <c r="J19" s="330"/>
      <c r="K19" s="333"/>
      <c r="L19" s="166">
        <v>1</v>
      </c>
      <c r="M19" s="166">
        <v>1</v>
      </c>
      <c r="N19" s="166">
        <v>1</v>
      </c>
      <c r="O19" s="165" t="s">
        <v>20</v>
      </c>
      <c r="P19" s="161" t="s">
        <v>21</v>
      </c>
      <c r="Q19" s="166">
        <v>1</v>
      </c>
      <c r="R19" s="166">
        <v>1</v>
      </c>
      <c r="S19" s="166">
        <v>1</v>
      </c>
      <c r="T19" s="167">
        <f>Q19/L19</f>
        <v>1</v>
      </c>
      <c r="U19" s="168">
        <f t="shared" ref="U19:U22" si="1">S19/N19</f>
        <v>1</v>
      </c>
    </row>
    <row r="20" spans="1:22" s="17" customFormat="1" ht="31.5" customHeight="1" x14ac:dyDescent="0.25">
      <c r="A20" s="293"/>
      <c r="B20" s="293"/>
      <c r="C20" s="290"/>
      <c r="D20" s="323"/>
      <c r="E20" s="290"/>
      <c r="F20" s="290"/>
      <c r="G20" s="325"/>
      <c r="H20" s="325"/>
      <c r="I20" s="162" t="s">
        <v>22</v>
      </c>
      <c r="J20" s="330"/>
      <c r="K20" s="333"/>
      <c r="L20" s="166">
        <v>1</v>
      </c>
      <c r="M20" s="166">
        <v>1</v>
      </c>
      <c r="N20" s="166">
        <v>1</v>
      </c>
      <c r="O20" s="165" t="s">
        <v>20</v>
      </c>
      <c r="P20" s="161" t="s">
        <v>21</v>
      </c>
      <c r="Q20" s="166">
        <v>1</v>
      </c>
      <c r="R20" s="166">
        <v>1</v>
      </c>
      <c r="S20" s="166">
        <v>1</v>
      </c>
      <c r="T20" s="167">
        <f>Q20/L20</f>
        <v>1</v>
      </c>
      <c r="U20" s="168">
        <f t="shared" si="1"/>
        <v>1</v>
      </c>
    </row>
    <row r="21" spans="1:22" s="17" customFormat="1" ht="66" customHeight="1" x14ac:dyDescent="0.25">
      <c r="A21" s="293"/>
      <c r="B21" s="293"/>
      <c r="C21" s="290"/>
      <c r="D21" s="323"/>
      <c r="E21" s="290"/>
      <c r="F21" s="290"/>
      <c r="G21" s="325"/>
      <c r="H21" s="325"/>
      <c r="I21" s="162" t="s">
        <v>237</v>
      </c>
      <c r="J21" s="330"/>
      <c r="K21" s="333"/>
      <c r="L21" s="166">
        <v>2</v>
      </c>
      <c r="M21" s="166">
        <v>2</v>
      </c>
      <c r="N21" s="166">
        <v>2</v>
      </c>
      <c r="O21" s="165" t="s">
        <v>20</v>
      </c>
      <c r="P21" s="161" t="s">
        <v>21</v>
      </c>
      <c r="Q21" s="166">
        <v>2</v>
      </c>
      <c r="R21" s="166">
        <v>2</v>
      </c>
      <c r="S21" s="166">
        <v>2</v>
      </c>
      <c r="T21" s="167">
        <f>Q21/L21</f>
        <v>1</v>
      </c>
      <c r="U21" s="168">
        <f t="shared" si="1"/>
        <v>1</v>
      </c>
    </row>
    <row r="22" spans="1:22" s="17" customFormat="1" ht="88.9" customHeight="1" x14ac:dyDescent="0.25">
      <c r="A22" s="294"/>
      <c r="B22" s="294"/>
      <c r="C22" s="291"/>
      <c r="D22" s="324"/>
      <c r="E22" s="291"/>
      <c r="F22" s="291"/>
      <c r="G22" s="325"/>
      <c r="H22" s="325"/>
      <c r="I22" s="162" t="s">
        <v>57</v>
      </c>
      <c r="J22" s="331"/>
      <c r="K22" s="334"/>
      <c r="L22" s="166">
        <v>0</v>
      </c>
      <c r="M22" s="166">
        <v>1</v>
      </c>
      <c r="N22" s="166">
        <v>1</v>
      </c>
      <c r="O22" s="165" t="s">
        <v>20</v>
      </c>
      <c r="P22" s="161" t="s">
        <v>21</v>
      </c>
      <c r="Q22" s="32">
        <v>0</v>
      </c>
      <c r="R22" s="32">
        <v>0</v>
      </c>
      <c r="S22" s="32">
        <v>0</v>
      </c>
      <c r="T22" s="129">
        <v>1</v>
      </c>
      <c r="U22" s="130">
        <f t="shared" si="1"/>
        <v>0</v>
      </c>
    </row>
    <row r="23" spans="1:22" s="17" customFormat="1" ht="29.25" customHeight="1" x14ac:dyDescent="0.25">
      <c r="E23" s="45"/>
      <c r="F23" s="311"/>
      <c r="G23" s="311"/>
      <c r="J23" s="7"/>
      <c r="K23" s="7"/>
      <c r="T23" s="76">
        <f>(T9+T11+T12+T13+T14+T15+T18+T19+T20+T21+T22)/11</f>
        <v>0.90909090909090906</v>
      </c>
      <c r="U23" s="9">
        <f>AVERAGE(U8:U22)</f>
        <v>0.91666666666666663</v>
      </c>
      <c r="V23" s="8" t="s">
        <v>114</v>
      </c>
    </row>
    <row r="24" spans="1:22" s="17" customFormat="1" ht="28.5" customHeight="1" x14ac:dyDescent="0.25">
      <c r="E24" s="45"/>
      <c r="F24" s="310"/>
      <c r="G24" s="310"/>
      <c r="T24" s="9"/>
      <c r="U24" s="138">
        <f>23*17%</f>
        <v>3.91</v>
      </c>
      <c r="V24" s="17" t="s">
        <v>115</v>
      </c>
    </row>
    <row r="25" spans="1:22" s="23" customFormat="1" ht="53.45" customHeight="1" x14ac:dyDescent="0.25">
      <c r="E25" s="37" t="s">
        <v>425</v>
      </c>
      <c r="F25" s="308">
        <f>SUM(J8:J22)</f>
        <v>538142287</v>
      </c>
      <c r="G25" s="309"/>
      <c r="H25" s="28"/>
    </row>
    <row r="26" spans="1:22" s="23" customFormat="1" ht="40.5" customHeight="1" x14ac:dyDescent="0.25">
      <c r="E26" s="37" t="s">
        <v>426</v>
      </c>
      <c r="F26" s="308">
        <f>SUM(K8:K22)</f>
        <v>1253762106</v>
      </c>
      <c r="G26" s="309"/>
      <c r="H26" s="28"/>
    </row>
    <row r="27" spans="1:22" s="23" customFormat="1" ht="40.5" customHeight="1" x14ac:dyDescent="0.25">
      <c r="E27" s="37" t="s">
        <v>427</v>
      </c>
      <c r="F27" s="308">
        <v>578315276</v>
      </c>
      <c r="G27" s="309"/>
      <c r="H27" s="28"/>
    </row>
    <row r="28" spans="1:22" s="23" customFormat="1" x14ac:dyDescent="0.25"/>
  </sheetData>
  <autoFilter ref="A7:V7" xr:uid="{66028983-901A-4CE8-A85A-CA231C9DC71A}"/>
  <mergeCells count="63">
    <mergeCell ref="F25:G25"/>
    <mergeCell ref="F26:G26"/>
    <mergeCell ref="T15:T17"/>
    <mergeCell ref="U15:U17"/>
    <mergeCell ref="N15:N17"/>
    <mergeCell ref="J18:J22"/>
    <mergeCell ref="J15:J17"/>
    <mergeCell ref="K15:K17"/>
    <mergeCell ref="K18:K22"/>
    <mergeCell ref="L15:L17"/>
    <mergeCell ref="O15:O17"/>
    <mergeCell ref="B15:B22"/>
    <mergeCell ref="A15:A22"/>
    <mergeCell ref="Q15:Q17"/>
    <mergeCell ref="R15:R17"/>
    <mergeCell ref="S15:S17"/>
    <mergeCell ref="D15:D22"/>
    <mergeCell ref="F15:F22"/>
    <mergeCell ref="E15:E22"/>
    <mergeCell ref="C15:C22"/>
    <mergeCell ref="P15:P17"/>
    <mergeCell ref="G18:G22"/>
    <mergeCell ref="H18:H22"/>
    <mergeCell ref="G15:G17"/>
    <mergeCell ref="H15:H17"/>
    <mergeCell ref="I15:I17"/>
    <mergeCell ref="M15:M17"/>
    <mergeCell ref="G11:G14"/>
    <mergeCell ref="H11:H14"/>
    <mergeCell ref="H9:H10"/>
    <mergeCell ref="B9:B14"/>
    <mergeCell ref="A9:A14"/>
    <mergeCell ref="C9:C14"/>
    <mergeCell ref="D9:D14"/>
    <mergeCell ref="E9:E14"/>
    <mergeCell ref="F9:F14"/>
    <mergeCell ref="G9:G10"/>
    <mergeCell ref="J11:J14"/>
    <mergeCell ref="K9:K10"/>
    <mergeCell ref="K11:K14"/>
    <mergeCell ref="P9:P10"/>
    <mergeCell ref="Q9:Q10"/>
    <mergeCell ref="L9:L10"/>
    <mergeCell ref="M9:M10"/>
    <mergeCell ref="N9:N10"/>
    <mergeCell ref="J9:J10"/>
    <mergeCell ref="O9:O10"/>
    <mergeCell ref="I9:I10"/>
    <mergeCell ref="F27:G27"/>
    <mergeCell ref="A1:F2"/>
    <mergeCell ref="G1:U1"/>
    <mergeCell ref="G2:H2"/>
    <mergeCell ref="I2:J2"/>
    <mergeCell ref="L2:U2"/>
    <mergeCell ref="A3:U5"/>
    <mergeCell ref="A6:P6"/>
    <mergeCell ref="Q6:U6"/>
    <mergeCell ref="F24:G24"/>
    <mergeCell ref="F23:G23"/>
    <mergeCell ref="R9:R10"/>
    <mergeCell ref="S9:S10"/>
    <mergeCell ref="T9:T10"/>
    <mergeCell ref="U9:U10"/>
  </mergeCell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6"/>
  <sheetViews>
    <sheetView topLeftCell="K18" zoomScale="80" zoomScaleNormal="80" workbookViewId="0">
      <selection activeCell="U21" sqref="U21"/>
    </sheetView>
  </sheetViews>
  <sheetFormatPr baseColWidth="10" defaultRowHeight="15" x14ac:dyDescent="0.25"/>
  <cols>
    <col min="2" max="2" width="41.28515625" customWidth="1"/>
    <col min="3" max="3" width="27.7109375" style="17" customWidth="1"/>
    <col min="4" max="4" width="18" customWidth="1"/>
    <col min="5" max="5" width="39" customWidth="1"/>
    <col min="6" max="6" width="28.42578125" customWidth="1"/>
    <col min="7" max="7" width="23.28515625" customWidth="1"/>
    <col min="8" max="8" width="32" customWidth="1"/>
    <col min="9" max="9" width="39.42578125" style="23" customWidth="1"/>
    <col min="10" max="10" width="26.42578125" bestFit="1" customWidth="1"/>
    <col min="11" max="11" width="22.7109375" style="17" customWidth="1"/>
    <col min="12" max="12" width="22.5703125" customWidth="1"/>
    <col min="13" max="13" width="19" customWidth="1"/>
    <col min="14" max="14" width="19.42578125" customWidth="1"/>
    <col min="15" max="15" width="16.85546875" customWidth="1"/>
    <col min="16" max="16" width="19.42578125" customWidth="1"/>
    <col min="17" max="17" width="16.7109375" customWidth="1"/>
    <col min="18" max="20" width="15.42578125" customWidth="1"/>
    <col min="21" max="21" width="15.7109375" customWidth="1"/>
    <col min="22" max="22" width="12.42578125" customWidth="1"/>
  </cols>
  <sheetData>
    <row r="1" spans="1:23" ht="35.25" customHeight="1" x14ac:dyDescent="0.25">
      <c r="A1" s="252"/>
      <c r="B1" s="253"/>
      <c r="C1" s="253"/>
      <c r="D1" s="253"/>
      <c r="E1" s="253"/>
      <c r="F1" s="254"/>
      <c r="G1" s="258" t="s">
        <v>43</v>
      </c>
      <c r="H1" s="258"/>
      <c r="I1" s="258"/>
      <c r="J1" s="258"/>
      <c r="K1" s="258"/>
      <c r="L1" s="258"/>
      <c r="M1" s="258"/>
      <c r="N1" s="258"/>
      <c r="O1" s="258"/>
      <c r="P1" s="258"/>
      <c r="Q1" s="258"/>
      <c r="R1" s="258"/>
      <c r="S1" s="258"/>
      <c r="T1" s="258"/>
      <c r="U1" s="258"/>
    </row>
    <row r="2" spans="1:23" ht="37.5" customHeight="1" x14ac:dyDescent="0.25">
      <c r="A2" s="255"/>
      <c r="B2" s="256"/>
      <c r="C2" s="256"/>
      <c r="D2" s="256"/>
      <c r="E2" s="256"/>
      <c r="F2" s="257"/>
      <c r="G2" s="259" t="s">
        <v>69</v>
      </c>
      <c r="H2" s="260"/>
      <c r="I2" s="259" t="s">
        <v>179</v>
      </c>
      <c r="J2" s="261"/>
      <c r="K2" s="104"/>
      <c r="L2" s="259" t="s">
        <v>199</v>
      </c>
      <c r="M2" s="261"/>
      <c r="N2" s="261"/>
      <c r="O2" s="261"/>
      <c r="P2" s="261"/>
      <c r="Q2" s="261"/>
      <c r="R2" s="261"/>
      <c r="S2" s="261"/>
      <c r="T2" s="261"/>
      <c r="U2" s="261"/>
    </row>
    <row r="3" spans="1:23" ht="15.75" customHeight="1" x14ac:dyDescent="0.25">
      <c r="A3" s="244" t="s">
        <v>178</v>
      </c>
      <c r="B3" s="244"/>
      <c r="C3" s="244"/>
      <c r="D3" s="244"/>
      <c r="E3" s="244"/>
      <c r="F3" s="244"/>
      <c r="G3" s="244"/>
      <c r="H3" s="244"/>
      <c r="I3" s="244"/>
      <c r="J3" s="244"/>
      <c r="K3" s="244"/>
      <c r="L3" s="244"/>
      <c r="M3" s="244"/>
      <c r="N3" s="244"/>
      <c r="O3" s="244"/>
      <c r="P3" s="244"/>
      <c r="Q3" s="244"/>
      <c r="R3" s="244"/>
      <c r="S3" s="244"/>
      <c r="T3" s="244"/>
      <c r="U3" s="244"/>
    </row>
    <row r="4" spans="1:23" ht="15.75" customHeight="1" x14ac:dyDescent="0.25">
      <c r="A4" s="244"/>
      <c r="B4" s="244"/>
      <c r="C4" s="244"/>
      <c r="D4" s="244"/>
      <c r="E4" s="244"/>
      <c r="F4" s="244"/>
      <c r="G4" s="244"/>
      <c r="H4" s="244"/>
      <c r="I4" s="244"/>
      <c r="J4" s="244"/>
      <c r="K4" s="244"/>
      <c r="L4" s="244"/>
      <c r="M4" s="244"/>
      <c r="N4" s="244"/>
      <c r="O4" s="244"/>
      <c r="P4" s="244"/>
      <c r="Q4" s="244"/>
      <c r="R4" s="244"/>
      <c r="S4" s="244"/>
      <c r="T4" s="244"/>
      <c r="U4" s="244"/>
    </row>
    <row r="5" spans="1:23" ht="15.75" customHeight="1" x14ac:dyDescent="0.25">
      <c r="A5" s="244"/>
      <c r="B5" s="244"/>
      <c r="C5" s="244"/>
      <c r="D5" s="244"/>
      <c r="E5" s="244"/>
      <c r="F5" s="244"/>
      <c r="G5" s="244"/>
      <c r="H5" s="244"/>
      <c r="I5" s="244"/>
      <c r="J5" s="244"/>
      <c r="K5" s="244"/>
      <c r="L5" s="244"/>
      <c r="M5" s="244"/>
      <c r="N5" s="244"/>
      <c r="O5" s="244"/>
      <c r="P5" s="244"/>
      <c r="Q5" s="244"/>
      <c r="R5" s="244"/>
      <c r="S5" s="244"/>
      <c r="T5" s="244"/>
      <c r="U5" s="244"/>
    </row>
    <row r="6" spans="1:23" ht="15.75" customHeight="1"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3" ht="63" x14ac:dyDescent="0.25">
      <c r="A7" s="1" t="s">
        <v>0</v>
      </c>
      <c r="B7" s="1" t="s">
        <v>1</v>
      </c>
      <c r="C7" s="18" t="s">
        <v>65</v>
      </c>
      <c r="D7" s="1" t="s">
        <v>2</v>
      </c>
      <c r="E7" s="1" t="s">
        <v>110</v>
      </c>
      <c r="F7" s="1" t="s">
        <v>111</v>
      </c>
      <c r="G7" s="1" t="s">
        <v>3</v>
      </c>
      <c r="H7" s="1" t="s">
        <v>5</v>
      </c>
      <c r="I7" s="33" t="s">
        <v>4</v>
      </c>
      <c r="J7" s="15" t="s">
        <v>54</v>
      </c>
      <c r="K7" s="103" t="s">
        <v>389</v>
      </c>
      <c r="L7" s="1" t="s">
        <v>7</v>
      </c>
      <c r="M7" s="1" t="s">
        <v>10</v>
      </c>
      <c r="N7" s="1" t="s">
        <v>9</v>
      </c>
      <c r="O7" s="2" t="s">
        <v>6</v>
      </c>
      <c r="P7" s="2" t="s">
        <v>11</v>
      </c>
      <c r="Q7" s="4" t="s">
        <v>13</v>
      </c>
      <c r="R7" s="4" t="s">
        <v>12</v>
      </c>
      <c r="S7" s="4" t="s">
        <v>14</v>
      </c>
      <c r="T7" s="4" t="s">
        <v>15</v>
      </c>
      <c r="U7" s="1" t="s">
        <v>16</v>
      </c>
    </row>
    <row r="8" spans="1:23" s="23" customFormat="1" ht="90" x14ac:dyDescent="0.25">
      <c r="A8" s="151">
        <v>1</v>
      </c>
      <c r="B8" s="151">
        <v>2021002129</v>
      </c>
      <c r="C8" s="151" t="s">
        <v>131</v>
      </c>
      <c r="D8" s="79">
        <v>200354</v>
      </c>
      <c r="E8" s="151" t="s">
        <v>94</v>
      </c>
      <c r="F8" s="151" t="s">
        <v>95</v>
      </c>
      <c r="G8" s="154" t="s">
        <v>97</v>
      </c>
      <c r="H8" s="231" t="s">
        <v>98</v>
      </c>
      <c r="I8" s="154" t="s">
        <v>272</v>
      </c>
      <c r="J8" s="150">
        <v>180000000</v>
      </c>
      <c r="K8" s="209">
        <v>355000000</v>
      </c>
      <c r="L8" s="154">
        <v>12</v>
      </c>
      <c r="M8" s="154">
        <v>12</v>
      </c>
      <c r="N8" s="154">
        <v>12</v>
      </c>
      <c r="O8" s="154" t="s">
        <v>39</v>
      </c>
      <c r="P8" s="154" t="s">
        <v>99</v>
      </c>
      <c r="Q8" s="152">
        <v>12</v>
      </c>
      <c r="R8" s="179">
        <v>12</v>
      </c>
      <c r="S8" s="179">
        <v>12</v>
      </c>
      <c r="T8" s="180">
        <v>1</v>
      </c>
      <c r="U8" s="128">
        <f>S8/N8</f>
        <v>1</v>
      </c>
    </row>
    <row r="9" spans="1:23" ht="37.15" customHeight="1" x14ac:dyDescent="0.25">
      <c r="A9" s="338">
        <v>2</v>
      </c>
      <c r="B9" s="338">
        <v>2021002130</v>
      </c>
      <c r="C9" s="231" t="s">
        <v>127</v>
      </c>
      <c r="D9" s="341">
        <v>200356</v>
      </c>
      <c r="E9" s="231" t="s">
        <v>94</v>
      </c>
      <c r="F9" s="231" t="s">
        <v>95</v>
      </c>
      <c r="G9" s="230" t="s">
        <v>97</v>
      </c>
      <c r="H9" s="232"/>
      <c r="I9" s="181" t="s">
        <v>243</v>
      </c>
      <c r="J9" s="234">
        <v>473571726</v>
      </c>
      <c r="K9" s="237">
        <v>1174125924</v>
      </c>
      <c r="L9" s="182">
        <v>2</v>
      </c>
      <c r="M9" s="153">
        <v>1</v>
      </c>
      <c r="N9" s="153">
        <v>2</v>
      </c>
      <c r="O9" s="154" t="s">
        <v>39</v>
      </c>
      <c r="P9" s="154" t="s">
        <v>99</v>
      </c>
      <c r="Q9" s="153">
        <v>2</v>
      </c>
      <c r="R9" s="153">
        <v>2</v>
      </c>
      <c r="S9" s="153">
        <v>2</v>
      </c>
      <c r="T9" s="74">
        <f>Q9/L9</f>
        <v>1</v>
      </c>
      <c r="U9" s="128">
        <f t="shared" ref="U9:U19" si="0">S9/N9</f>
        <v>1</v>
      </c>
    </row>
    <row r="10" spans="1:23" s="17" customFormat="1" ht="37.15" customHeight="1" x14ac:dyDescent="0.25">
      <c r="A10" s="339"/>
      <c r="B10" s="339"/>
      <c r="C10" s="232"/>
      <c r="D10" s="342"/>
      <c r="E10" s="232"/>
      <c r="F10" s="232"/>
      <c r="G10" s="230"/>
      <c r="H10" s="232"/>
      <c r="I10" s="181" t="s">
        <v>244</v>
      </c>
      <c r="J10" s="235"/>
      <c r="K10" s="235"/>
      <c r="L10" s="182">
        <v>1</v>
      </c>
      <c r="M10" s="153">
        <v>1</v>
      </c>
      <c r="N10" s="153">
        <v>1</v>
      </c>
      <c r="O10" s="154" t="s">
        <v>39</v>
      </c>
      <c r="P10" s="154" t="s">
        <v>99</v>
      </c>
      <c r="Q10" s="153">
        <v>1</v>
      </c>
      <c r="R10" s="153">
        <v>1</v>
      </c>
      <c r="S10" s="153">
        <v>1</v>
      </c>
      <c r="T10" s="74">
        <f t="shared" ref="T10:T19" si="1">Q10/L10</f>
        <v>1</v>
      </c>
      <c r="U10" s="128">
        <f t="shared" si="0"/>
        <v>1</v>
      </c>
    </row>
    <row r="11" spans="1:23" ht="41.45" customHeight="1" x14ac:dyDescent="0.25">
      <c r="A11" s="339"/>
      <c r="B11" s="339"/>
      <c r="C11" s="232"/>
      <c r="D11" s="342"/>
      <c r="E11" s="232"/>
      <c r="F11" s="232"/>
      <c r="G11" s="230"/>
      <c r="H11" s="232"/>
      <c r="I11" s="181" t="s">
        <v>245</v>
      </c>
      <c r="J11" s="235"/>
      <c r="K11" s="235"/>
      <c r="L11" s="182">
        <v>2</v>
      </c>
      <c r="M11" s="153">
        <v>2</v>
      </c>
      <c r="N11" s="153">
        <v>2</v>
      </c>
      <c r="O11" s="154" t="s">
        <v>39</v>
      </c>
      <c r="P11" s="154" t="s">
        <v>99</v>
      </c>
      <c r="Q11" s="152">
        <v>1</v>
      </c>
      <c r="R11" s="153">
        <v>2</v>
      </c>
      <c r="S11" s="153">
        <v>2</v>
      </c>
      <c r="T11" s="74">
        <f t="shared" si="1"/>
        <v>0.5</v>
      </c>
      <c r="U11" s="128">
        <f t="shared" si="0"/>
        <v>1</v>
      </c>
    </row>
    <row r="12" spans="1:23" ht="90.6" customHeight="1" x14ac:dyDescent="0.25">
      <c r="A12" s="339"/>
      <c r="B12" s="339"/>
      <c r="C12" s="232"/>
      <c r="D12" s="342"/>
      <c r="E12" s="232"/>
      <c r="F12" s="232"/>
      <c r="G12" s="230"/>
      <c r="H12" s="232"/>
      <c r="I12" s="181" t="s">
        <v>176</v>
      </c>
      <c r="J12" s="235"/>
      <c r="K12" s="235"/>
      <c r="L12" s="182">
        <v>4</v>
      </c>
      <c r="M12" s="153">
        <v>4</v>
      </c>
      <c r="N12" s="153">
        <v>4</v>
      </c>
      <c r="O12" s="154" t="s">
        <v>39</v>
      </c>
      <c r="P12" s="154" t="s">
        <v>99</v>
      </c>
      <c r="Q12" s="153">
        <v>1</v>
      </c>
      <c r="R12" s="153">
        <v>3</v>
      </c>
      <c r="S12" s="153">
        <v>4</v>
      </c>
      <c r="T12" s="74">
        <f t="shared" si="1"/>
        <v>0.25</v>
      </c>
      <c r="U12" s="128">
        <f t="shared" si="0"/>
        <v>1</v>
      </c>
    </row>
    <row r="13" spans="1:23" ht="104.45" customHeight="1" x14ac:dyDescent="0.25">
      <c r="A13" s="339"/>
      <c r="B13" s="339"/>
      <c r="C13" s="232"/>
      <c r="D13" s="342"/>
      <c r="E13" s="232"/>
      <c r="F13" s="232"/>
      <c r="G13" s="230"/>
      <c r="H13" s="232"/>
      <c r="I13" s="181" t="s">
        <v>268</v>
      </c>
      <c r="J13" s="235"/>
      <c r="K13" s="235"/>
      <c r="L13" s="182">
        <v>1</v>
      </c>
      <c r="M13" s="153">
        <v>1</v>
      </c>
      <c r="N13" s="153">
        <v>1</v>
      </c>
      <c r="O13" s="154" t="s">
        <v>39</v>
      </c>
      <c r="P13" s="154" t="s">
        <v>99</v>
      </c>
      <c r="Q13" s="152">
        <v>0</v>
      </c>
      <c r="R13" s="183">
        <v>0</v>
      </c>
      <c r="S13" s="183">
        <v>0</v>
      </c>
      <c r="T13" s="74">
        <f t="shared" si="1"/>
        <v>0</v>
      </c>
      <c r="U13" s="128">
        <f t="shared" si="0"/>
        <v>0</v>
      </c>
    </row>
    <row r="14" spans="1:23" ht="90.6" customHeight="1" x14ac:dyDescent="0.25">
      <c r="A14" s="339"/>
      <c r="B14" s="339"/>
      <c r="C14" s="232"/>
      <c r="D14" s="342"/>
      <c r="E14" s="232"/>
      <c r="F14" s="232"/>
      <c r="G14" s="230"/>
      <c r="H14" s="232"/>
      <c r="I14" s="181" t="s">
        <v>246</v>
      </c>
      <c r="J14" s="235"/>
      <c r="K14" s="235"/>
      <c r="L14" s="182">
        <v>1</v>
      </c>
      <c r="M14" s="153">
        <v>1</v>
      </c>
      <c r="N14" s="153">
        <v>1</v>
      </c>
      <c r="O14" s="154" t="s">
        <v>39</v>
      </c>
      <c r="P14" s="154" t="s">
        <v>99</v>
      </c>
      <c r="Q14" s="153">
        <v>0</v>
      </c>
      <c r="R14" s="153">
        <v>1</v>
      </c>
      <c r="S14" s="153">
        <v>1</v>
      </c>
      <c r="T14" s="74">
        <f t="shared" si="1"/>
        <v>0</v>
      </c>
      <c r="U14" s="128">
        <f t="shared" si="0"/>
        <v>1</v>
      </c>
      <c r="V14" s="8"/>
      <c r="W14" s="17"/>
    </row>
    <row r="15" spans="1:23" ht="151.9" customHeight="1" x14ac:dyDescent="0.25">
      <c r="A15" s="339"/>
      <c r="B15" s="339"/>
      <c r="C15" s="232"/>
      <c r="D15" s="342"/>
      <c r="E15" s="232"/>
      <c r="F15" s="232"/>
      <c r="G15" s="230"/>
      <c r="H15" s="233"/>
      <c r="I15" s="181" t="s">
        <v>247</v>
      </c>
      <c r="J15" s="235"/>
      <c r="K15" s="235"/>
      <c r="L15" s="182">
        <v>1</v>
      </c>
      <c r="M15" s="153">
        <v>1</v>
      </c>
      <c r="N15" s="153">
        <v>1</v>
      </c>
      <c r="O15" s="154" t="s">
        <v>39</v>
      </c>
      <c r="P15" s="154" t="s">
        <v>99</v>
      </c>
      <c r="Q15" s="153">
        <v>1</v>
      </c>
      <c r="R15" s="153">
        <v>1</v>
      </c>
      <c r="S15" s="153">
        <v>1</v>
      </c>
      <c r="T15" s="74">
        <f t="shared" si="1"/>
        <v>1</v>
      </c>
      <c r="U15" s="128">
        <f t="shared" si="0"/>
        <v>1</v>
      </c>
      <c r="V15" s="17"/>
      <c r="W15" s="17"/>
    </row>
    <row r="16" spans="1:23" s="17" customFormat="1" ht="63" customHeight="1" x14ac:dyDescent="0.25">
      <c r="A16" s="339"/>
      <c r="B16" s="339"/>
      <c r="C16" s="232"/>
      <c r="D16" s="342"/>
      <c r="E16" s="232"/>
      <c r="F16" s="232"/>
      <c r="G16" s="230" t="s">
        <v>96</v>
      </c>
      <c r="H16" s="230" t="s">
        <v>177</v>
      </c>
      <c r="I16" s="181" t="s">
        <v>248</v>
      </c>
      <c r="J16" s="235"/>
      <c r="K16" s="235"/>
      <c r="L16" s="182">
        <v>1</v>
      </c>
      <c r="M16" s="153">
        <v>1</v>
      </c>
      <c r="N16" s="153">
        <v>1</v>
      </c>
      <c r="O16" s="154" t="s">
        <v>39</v>
      </c>
      <c r="P16" s="154" t="s">
        <v>99</v>
      </c>
      <c r="Q16" s="152">
        <v>1</v>
      </c>
      <c r="R16" s="153">
        <v>1</v>
      </c>
      <c r="S16" s="153">
        <v>1</v>
      </c>
      <c r="T16" s="74">
        <f t="shared" si="1"/>
        <v>1</v>
      </c>
      <c r="U16" s="128">
        <f t="shared" si="0"/>
        <v>1</v>
      </c>
    </row>
    <row r="17" spans="1:22" s="17" customFormat="1" ht="61.9" customHeight="1" x14ac:dyDescent="0.25">
      <c r="A17" s="339"/>
      <c r="B17" s="339"/>
      <c r="C17" s="232"/>
      <c r="D17" s="342"/>
      <c r="E17" s="232"/>
      <c r="F17" s="232"/>
      <c r="G17" s="230"/>
      <c r="H17" s="230"/>
      <c r="I17" s="181" t="s">
        <v>249</v>
      </c>
      <c r="J17" s="235"/>
      <c r="K17" s="235"/>
      <c r="L17" s="182">
        <v>1</v>
      </c>
      <c r="M17" s="153">
        <v>1</v>
      </c>
      <c r="N17" s="153">
        <v>1</v>
      </c>
      <c r="O17" s="154" t="s">
        <v>39</v>
      </c>
      <c r="P17" s="154" t="s">
        <v>99</v>
      </c>
      <c r="Q17" s="152">
        <v>1</v>
      </c>
      <c r="R17" s="153">
        <v>1</v>
      </c>
      <c r="S17" s="153">
        <v>1</v>
      </c>
      <c r="T17" s="74">
        <f t="shared" si="1"/>
        <v>1</v>
      </c>
      <c r="U17" s="128">
        <f t="shared" si="0"/>
        <v>1</v>
      </c>
    </row>
    <row r="18" spans="1:22" s="17" customFormat="1" ht="91.9" customHeight="1" x14ac:dyDescent="0.25">
      <c r="A18" s="339"/>
      <c r="B18" s="339"/>
      <c r="C18" s="232"/>
      <c r="D18" s="342"/>
      <c r="E18" s="232"/>
      <c r="F18" s="232"/>
      <c r="G18" s="230"/>
      <c r="H18" s="230"/>
      <c r="I18" s="181" t="s">
        <v>269</v>
      </c>
      <c r="J18" s="235"/>
      <c r="K18" s="235"/>
      <c r="L18" s="182">
        <v>1</v>
      </c>
      <c r="M18" s="153">
        <v>1</v>
      </c>
      <c r="N18" s="153">
        <v>1</v>
      </c>
      <c r="O18" s="154" t="s">
        <v>39</v>
      </c>
      <c r="P18" s="154" t="s">
        <v>99</v>
      </c>
      <c r="Q18" s="153">
        <v>0</v>
      </c>
      <c r="R18" s="184">
        <v>0</v>
      </c>
      <c r="S18" s="184">
        <v>0</v>
      </c>
      <c r="T18" s="74">
        <f t="shared" si="1"/>
        <v>0</v>
      </c>
      <c r="U18" s="128">
        <f t="shared" si="0"/>
        <v>0</v>
      </c>
    </row>
    <row r="19" spans="1:22" s="17" customFormat="1" ht="90" customHeight="1" x14ac:dyDescent="0.25">
      <c r="A19" s="340"/>
      <c r="B19" s="340"/>
      <c r="C19" s="233"/>
      <c r="D19" s="343"/>
      <c r="E19" s="233"/>
      <c r="F19" s="233"/>
      <c r="G19" s="230"/>
      <c r="H19" s="230"/>
      <c r="I19" s="181" t="s">
        <v>270</v>
      </c>
      <c r="J19" s="236"/>
      <c r="K19" s="236"/>
      <c r="L19" s="182">
        <v>1</v>
      </c>
      <c r="M19" s="153">
        <v>1</v>
      </c>
      <c r="N19" s="153">
        <v>1</v>
      </c>
      <c r="O19" s="154" t="s">
        <v>39</v>
      </c>
      <c r="P19" s="154" t="s">
        <v>99</v>
      </c>
      <c r="Q19" s="152">
        <v>0</v>
      </c>
      <c r="R19" s="153">
        <v>0</v>
      </c>
      <c r="S19" s="153">
        <v>0</v>
      </c>
      <c r="T19" s="74">
        <f t="shared" si="1"/>
        <v>0</v>
      </c>
      <c r="U19" s="128">
        <f t="shared" si="0"/>
        <v>0</v>
      </c>
    </row>
    <row r="20" spans="1:22" s="17" customFormat="1" ht="30" x14ac:dyDescent="0.25">
      <c r="A20" s="42"/>
      <c r="B20" s="42"/>
      <c r="C20" s="50"/>
      <c r="D20" s="51"/>
      <c r="E20" s="46"/>
      <c r="F20" s="46"/>
      <c r="G20" s="46"/>
      <c r="H20" s="46"/>
      <c r="I20" s="47"/>
      <c r="J20" s="48"/>
      <c r="K20" s="48"/>
      <c r="L20" s="49"/>
      <c r="M20" s="42"/>
      <c r="N20" s="42"/>
      <c r="O20" s="46"/>
      <c r="P20" s="46"/>
      <c r="Q20" s="22"/>
      <c r="R20" s="10"/>
      <c r="S20" s="10"/>
      <c r="T20" s="75">
        <f>(T9+T10+T11+T12+T13+T14+T15+T16+T17+T18+T19)/11</f>
        <v>0.52272727272727271</v>
      </c>
      <c r="U20" s="11">
        <f>AVERAGE(U8:U19)</f>
        <v>0.75</v>
      </c>
      <c r="V20" s="8" t="s">
        <v>114</v>
      </c>
    </row>
    <row r="21" spans="1:22" s="17" customFormat="1" ht="15.75" x14ac:dyDescent="0.25">
      <c r="A21" s="42"/>
      <c r="B21" s="42"/>
      <c r="C21" s="50"/>
      <c r="D21" s="51"/>
      <c r="E21" s="46"/>
      <c r="F21" s="46"/>
      <c r="G21" s="46"/>
      <c r="H21" s="46"/>
      <c r="I21" s="47"/>
      <c r="J21" s="48"/>
      <c r="K21" s="48"/>
      <c r="L21" s="49"/>
      <c r="M21" s="12"/>
      <c r="N21" s="12"/>
      <c r="O21" s="46"/>
      <c r="P21" s="46"/>
      <c r="Q21" s="10"/>
      <c r="R21" s="10"/>
      <c r="S21" s="10"/>
      <c r="T21" s="11">
        <f>T20*0.1</f>
        <v>5.2272727272727276E-2</v>
      </c>
      <c r="U21" s="11">
        <f>U20*10%</f>
        <v>7.5000000000000011E-2</v>
      </c>
      <c r="V21" s="17" t="s">
        <v>115</v>
      </c>
    </row>
    <row r="22" spans="1:22" s="23" customFormat="1" ht="24.75" customHeight="1" x14ac:dyDescent="0.25">
      <c r="B22" s="52"/>
      <c r="C22" s="50"/>
      <c r="D22" s="51"/>
      <c r="E22" s="46"/>
      <c r="F22" s="46"/>
      <c r="G22" s="46"/>
      <c r="H22" s="46"/>
      <c r="I22" s="37" t="s">
        <v>428</v>
      </c>
      <c r="J22" s="335">
        <v>653571726</v>
      </c>
      <c r="K22" s="336"/>
      <c r="L22" s="337"/>
      <c r="M22" s="28"/>
      <c r="T22" s="27"/>
    </row>
    <row r="23" spans="1:22" s="23" customFormat="1" ht="24.75" customHeight="1" x14ac:dyDescent="0.25">
      <c r="C23" s="50"/>
      <c r="D23" s="51"/>
      <c r="E23" s="46"/>
      <c r="F23" s="46"/>
      <c r="G23" s="46"/>
      <c r="H23" s="46"/>
      <c r="I23" s="37" t="s">
        <v>429</v>
      </c>
      <c r="J23" s="335">
        <f>SUM(K8:K19)</f>
        <v>1529125924</v>
      </c>
      <c r="K23" s="336"/>
      <c r="L23" s="337"/>
      <c r="M23" s="28"/>
    </row>
    <row r="24" spans="1:22" s="23" customFormat="1" ht="24.75" customHeight="1" x14ac:dyDescent="0.25">
      <c r="C24" s="50"/>
      <c r="D24" s="51"/>
      <c r="E24" s="46"/>
      <c r="F24" s="46"/>
      <c r="G24" s="46"/>
      <c r="H24" s="46"/>
      <c r="I24" s="37" t="s">
        <v>430</v>
      </c>
      <c r="J24" s="335">
        <v>1121516781</v>
      </c>
      <c r="K24" s="336"/>
      <c r="L24" s="337"/>
      <c r="M24" s="28"/>
    </row>
    <row r="25" spans="1:22" x14ac:dyDescent="0.25">
      <c r="B25" s="10"/>
      <c r="C25" s="10"/>
      <c r="D25" s="10"/>
    </row>
    <row r="26" spans="1:22" x14ac:dyDescent="0.25">
      <c r="B26" s="10"/>
      <c r="C26" s="10"/>
      <c r="D26" s="10"/>
    </row>
  </sheetData>
  <autoFilter ref="A7:U24" xr:uid="{00000000-0009-0000-0000-000005000000}"/>
  <mergeCells count="23">
    <mergeCell ref="J22:L22"/>
    <mergeCell ref="K9:K19"/>
    <mergeCell ref="J9:J19"/>
    <mergeCell ref="E9:E19"/>
    <mergeCell ref="F9:F19"/>
    <mergeCell ref="G9:G15"/>
    <mergeCell ref="H8:H15"/>
    <mergeCell ref="Q6:U6"/>
    <mergeCell ref="J24:L24"/>
    <mergeCell ref="A1:F2"/>
    <mergeCell ref="G1:U1"/>
    <mergeCell ref="G2:H2"/>
    <mergeCell ref="I2:J2"/>
    <mergeCell ref="L2:U2"/>
    <mergeCell ref="A3:U5"/>
    <mergeCell ref="A6:P6"/>
    <mergeCell ref="A9:A19"/>
    <mergeCell ref="B9:B19"/>
    <mergeCell ref="G16:G19"/>
    <mergeCell ref="H16:H19"/>
    <mergeCell ref="C9:C19"/>
    <mergeCell ref="D9:D19"/>
    <mergeCell ref="J23:L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3"/>
  <sheetViews>
    <sheetView topLeftCell="H19" zoomScale="80" zoomScaleNormal="80" workbookViewId="0">
      <selection activeCell="I19" sqref="I19"/>
    </sheetView>
  </sheetViews>
  <sheetFormatPr baseColWidth="10" defaultRowHeight="15" x14ac:dyDescent="0.25"/>
  <cols>
    <col min="1" max="1" width="17.7109375" customWidth="1"/>
    <col min="2" max="2" width="24.140625" customWidth="1"/>
    <col min="3" max="3" width="30" style="17" customWidth="1"/>
    <col min="4" max="4" width="13.140625" customWidth="1"/>
    <col min="5" max="5" width="32.28515625" customWidth="1"/>
    <col min="6" max="6" width="20.85546875" customWidth="1"/>
    <col min="7" max="7" width="19" customWidth="1"/>
    <col min="8" max="8" width="28.28515625" customWidth="1"/>
    <col min="9" max="9" width="35" customWidth="1"/>
    <col min="10" max="10" width="30.7109375" customWidth="1"/>
    <col min="11" max="11" width="30.7109375" style="17" customWidth="1"/>
    <col min="12" max="12" width="17.28515625" customWidth="1"/>
    <col min="13" max="13" width="16.140625" customWidth="1"/>
    <col min="14" max="14" width="16.28515625" customWidth="1"/>
    <col min="15" max="15" width="19.7109375" customWidth="1"/>
    <col min="16" max="16" width="17.7109375" customWidth="1"/>
    <col min="17" max="17" width="20" customWidth="1"/>
    <col min="18" max="18" width="16.85546875" customWidth="1"/>
    <col min="19" max="19" width="17.85546875" customWidth="1"/>
    <col min="20" max="20" width="15.42578125" customWidth="1"/>
    <col min="21" max="21" width="19" customWidth="1"/>
    <col min="22" max="22" width="13.85546875" customWidth="1"/>
  </cols>
  <sheetData>
    <row r="1" spans="1:22" ht="35.25" customHeight="1" x14ac:dyDescent="0.25">
      <c r="A1" s="252"/>
      <c r="B1" s="253"/>
      <c r="C1" s="253"/>
      <c r="D1" s="253"/>
      <c r="E1" s="253"/>
      <c r="F1" s="254"/>
      <c r="G1" s="258" t="s">
        <v>43</v>
      </c>
      <c r="H1" s="258"/>
      <c r="I1" s="258"/>
      <c r="J1" s="258"/>
      <c r="K1" s="258"/>
      <c r="L1" s="258"/>
      <c r="M1" s="258"/>
      <c r="N1" s="258"/>
      <c r="O1" s="258"/>
      <c r="P1" s="258"/>
      <c r="Q1" s="258"/>
      <c r="R1" s="258"/>
      <c r="S1" s="258"/>
      <c r="T1" s="258"/>
      <c r="U1" s="258"/>
    </row>
    <row r="2" spans="1:22" ht="37.5" customHeight="1" x14ac:dyDescent="0.25">
      <c r="A2" s="255"/>
      <c r="B2" s="256"/>
      <c r="C2" s="256"/>
      <c r="D2" s="256"/>
      <c r="E2" s="256"/>
      <c r="F2" s="257"/>
      <c r="G2" s="259" t="s">
        <v>69</v>
      </c>
      <c r="H2" s="260"/>
      <c r="I2" s="259" t="s">
        <v>179</v>
      </c>
      <c r="J2" s="261"/>
      <c r="K2" s="104"/>
      <c r="L2" s="259" t="s">
        <v>200</v>
      </c>
      <c r="M2" s="261"/>
      <c r="N2" s="261"/>
      <c r="O2" s="261"/>
      <c r="P2" s="261"/>
      <c r="Q2" s="261"/>
      <c r="R2" s="261"/>
      <c r="S2" s="261"/>
      <c r="T2" s="261"/>
      <c r="U2" s="261"/>
    </row>
    <row r="3" spans="1:22" ht="15.75" customHeight="1" x14ac:dyDescent="0.25">
      <c r="A3" s="244" t="s">
        <v>180</v>
      </c>
      <c r="B3" s="244"/>
      <c r="C3" s="244"/>
      <c r="D3" s="244"/>
      <c r="E3" s="244"/>
      <c r="F3" s="244"/>
      <c r="G3" s="244"/>
      <c r="H3" s="244"/>
      <c r="I3" s="244"/>
      <c r="J3" s="244"/>
      <c r="K3" s="244"/>
      <c r="L3" s="244"/>
      <c r="M3" s="244"/>
      <c r="N3" s="244"/>
      <c r="O3" s="244"/>
      <c r="P3" s="244"/>
      <c r="Q3" s="244"/>
      <c r="R3" s="244"/>
      <c r="S3" s="244"/>
      <c r="T3" s="244"/>
      <c r="U3" s="244"/>
    </row>
    <row r="4" spans="1:22" ht="15.75" customHeight="1" x14ac:dyDescent="0.25">
      <c r="A4" s="244"/>
      <c r="B4" s="244"/>
      <c r="C4" s="244"/>
      <c r="D4" s="244"/>
      <c r="E4" s="244"/>
      <c r="F4" s="244"/>
      <c r="G4" s="244"/>
      <c r="H4" s="244"/>
      <c r="I4" s="244"/>
      <c r="J4" s="244"/>
      <c r="K4" s="244"/>
      <c r="L4" s="244"/>
      <c r="M4" s="244"/>
      <c r="N4" s="244"/>
      <c r="O4" s="244"/>
      <c r="P4" s="244"/>
      <c r="Q4" s="244"/>
      <c r="R4" s="244"/>
      <c r="S4" s="244"/>
      <c r="T4" s="244"/>
      <c r="U4" s="244"/>
    </row>
    <row r="5" spans="1:22" ht="15.75" customHeight="1" x14ac:dyDescent="0.25">
      <c r="A5" s="244"/>
      <c r="B5" s="244"/>
      <c r="C5" s="244"/>
      <c r="D5" s="244"/>
      <c r="E5" s="244"/>
      <c r="F5" s="244"/>
      <c r="G5" s="244"/>
      <c r="H5" s="244"/>
      <c r="I5" s="244"/>
      <c r="J5" s="244"/>
      <c r="K5" s="244"/>
      <c r="L5" s="244"/>
      <c r="M5" s="244"/>
      <c r="N5" s="244"/>
      <c r="O5" s="244"/>
      <c r="P5" s="244"/>
      <c r="Q5" s="244"/>
      <c r="R5" s="244"/>
      <c r="S5" s="244"/>
      <c r="T5" s="244"/>
      <c r="U5" s="244"/>
    </row>
    <row r="6" spans="1:22" ht="15.75" customHeight="1" x14ac:dyDescent="0.25">
      <c r="A6" s="251" t="s">
        <v>17</v>
      </c>
      <c r="B6" s="251"/>
      <c r="C6" s="251"/>
      <c r="D6" s="251"/>
      <c r="E6" s="251"/>
      <c r="F6" s="251"/>
      <c r="G6" s="251"/>
      <c r="H6" s="251"/>
      <c r="I6" s="251"/>
      <c r="J6" s="251"/>
      <c r="K6" s="251"/>
      <c r="L6" s="251"/>
      <c r="M6" s="251"/>
      <c r="N6" s="251"/>
      <c r="O6" s="251"/>
      <c r="P6" s="251"/>
      <c r="Q6" s="251" t="s">
        <v>18</v>
      </c>
      <c r="R6" s="251"/>
      <c r="S6" s="251"/>
      <c r="T6" s="251"/>
      <c r="U6" s="251"/>
    </row>
    <row r="7" spans="1:22" ht="165.75" customHeight="1" x14ac:dyDescent="0.25">
      <c r="A7" s="5" t="s">
        <v>0</v>
      </c>
      <c r="B7" s="5" t="s">
        <v>1</v>
      </c>
      <c r="C7" s="18" t="s">
        <v>65</v>
      </c>
      <c r="D7" s="5" t="s">
        <v>2</v>
      </c>
      <c r="E7" s="5" t="s">
        <v>110</v>
      </c>
      <c r="F7" s="5" t="s">
        <v>111</v>
      </c>
      <c r="G7" s="5" t="s">
        <v>3</v>
      </c>
      <c r="H7" s="5" t="s">
        <v>5</v>
      </c>
      <c r="I7" s="5" t="s">
        <v>4</v>
      </c>
      <c r="J7" s="15" t="s">
        <v>54</v>
      </c>
      <c r="K7" s="103" t="s">
        <v>389</v>
      </c>
      <c r="L7" s="5" t="s">
        <v>7</v>
      </c>
      <c r="M7" s="5" t="s">
        <v>10</v>
      </c>
      <c r="N7" s="5" t="s">
        <v>9</v>
      </c>
      <c r="O7" s="2" t="s">
        <v>6</v>
      </c>
      <c r="P7" s="2" t="s">
        <v>11</v>
      </c>
      <c r="Q7" s="4" t="s">
        <v>13</v>
      </c>
      <c r="R7" s="4" t="s">
        <v>12</v>
      </c>
      <c r="S7" s="4" t="s">
        <v>14</v>
      </c>
      <c r="T7" s="4" t="s">
        <v>15</v>
      </c>
      <c r="U7" s="5" t="s">
        <v>16</v>
      </c>
    </row>
    <row r="8" spans="1:22" s="23" customFormat="1" ht="129.75" customHeight="1" x14ac:dyDescent="0.25">
      <c r="A8" s="32">
        <v>1</v>
      </c>
      <c r="B8" s="32">
        <v>2021002129</v>
      </c>
      <c r="C8" s="161" t="s">
        <v>131</v>
      </c>
      <c r="D8" s="32">
        <v>200356</v>
      </c>
      <c r="E8" s="161" t="s">
        <v>102</v>
      </c>
      <c r="F8" s="161" t="s">
        <v>107</v>
      </c>
      <c r="G8" s="161" t="s">
        <v>191</v>
      </c>
      <c r="H8" s="161" t="s">
        <v>108</v>
      </c>
      <c r="I8" s="161" t="s">
        <v>181</v>
      </c>
      <c r="J8" s="163">
        <v>0</v>
      </c>
      <c r="K8" s="207">
        <v>80300000</v>
      </c>
      <c r="L8" s="32">
        <v>1</v>
      </c>
      <c r="M8" s="32">
        <v>1</v>
      </c>
      <c r="N8" s="32">
        <v>1</v>
      </c>
      <c r="O8" s="164" t="s">
        <v>44</v>
      </c>
      <c r="P8" s="161" t="s">
        <v>45</v>
      </c>
      <c r="Q8" s="32">
        <v>1</v>
      </c>
      <c r="R8" s="32">
        <v>1</v>
      </c>
      <c r="S8" s="32">
        <v>1</v>
      </c>
      <c r="T8" s="129">
        <f>Q8/L8</f>
        <v>1</v>
      </c>
      <c r="U8" s="130">
        <f>S8/N8</f>
        <v>1</v>
      </c>
    </row>
    <row r="9" spans="1:22" s="17" customFormat="1" ht="67.5" customHeight="1" x14ac:dyDescent="0.25">
      <c r="A9" s="345">
        <v>2</v>
      </c>
      <c r="B9" s="345">
        <v>2021002134</v>
      </c>
      <c r="C9" s="317" t="s">
        <v>136</v>
      </c>
      <c r="D9" s="317">
        <v>200357</v>
      </c>
      <c r="E9" s="317" t="s">
        <v>102</v>
      </c>
      <c r="F9" s="317" t="s">
        <v>107</v>
      </c>
      <c r="G9" s="317" t="s">
        <v>182</v>
      </c>
      <c r="H9" s="317" t="s">
        <v>109</v>
      </c>
      <c r="I9" s="161" t="s">
        <v>250</v>
      </c>
      <c r="J9" s="344">
        <v>1000000000</v>
      </c>
      <c r="K9" s="319">
        <v>3912954863</v>
      </c>
      <c r="L9" s="32">
        <v>10</v>
      </c>
      <c r="M9" s="32">
        <v>10</v>
      </c>
      <c r="N9" s="32">
        <v>10</v>
      </c>
      <c r="O9" s="164" t="s">
        <v>41</v>
      </c>
      <c r="P9" s="161" t="s">
        <v>19</v>
      </c>
      <c r="Q9" s="32">
        <v>10</v>
      </c>
      <c r="R9" s="32">
        <v>10</v>
      </c>
      <c r="S9" s="32">
        <v>10</v>
      </c>
      <c r="T9" s="129">
        <f>Q9/L9</f>
        <v>1</v>
      </c>
      <c r="U9" s="130">
        <f>S9/N9</f>
        <v>1</v>
      </c>
    </row>
    <row r="10" spans="1:22" s="17" customFormat="1" ht="69.75" customHeight="1" x14ac:dyDescent="0.25">
      <c r="A10" s="345"/>
      <c r="B10" s="345"/>
      <c r="C10" s="317"/>
      <c r="D10" s="317"/>
      <c r="E10" s="317"/>
      <c r="F10" s="317"/>
      <c r="G10" s="317"/>
      <c r="H10" s="317"/>
      <c r="I10" s="161" t="s">
        <v>252</v>
      </c>
      <c r="J10" s="344"/>
      <c r="K10" s="350"/>
      <c r="L10" s="32">
        <v>25</v>
      </c>
      <c r="M10" s="32">
        <v>25</v>
      </c>
      <c r="N10" s="32">
        <v>25</v>
      </c>
      <c r="O10" s="164" t="s">
        <v>41</v>
      </c>
      <c r="P10" s="161" t="s">
        <v>19</v>
      </c>
      <c r="Q10" s="32">
        <v>25</v>
      </c>
      <c r="R10" s="32">
        <v>25</v>
      </c>
      <c r="S10" s="32">
        <v>25</v>
      </c>
      <c r="T10" s="129">
        <f>Q10/L10</f>
        <v>1</v>
      </c>
      <c r="U10" s="130">
        <f>S10/N10</f>
        <v>1</v>
      </c>
      <c r="V10" s="23"/>
    </row>
    <row r="11" spans="1:22" s="17" customFormat="1" ht="75" customHeight="1" x14ac:dyDescent="0.25">
      <c r="A11" s="345"/>
      <c r="B11" s="345"/>
      <c r="C11" s="317"/>
      <c r="D11" s="317"/>
      <c r="E11" s="317"/>
      <c r="F11" s="317"/>
      <c r="G11" s="317"/>
      <c r="H11" s="317"/>
      <c r="I11" s="161" t="s">
        <v>253</v>
      </c>
      <c r="J11" s="344"/>
      <c r="K11" s="350"/>
      <c r="L11" s="32">
        <v>1</v>
      </c>
      <c r="M11" s="32">
        <v>1</v>
      </c>
      <c r="N11" s="32">
        <v>1</v>
      </c>
      <c r="O11" s="164" t="s">
        <v>41</v>
      </c>
      <c r="P11" s="161" t="s">
        <v>21</v>
      </c>
      <c r="Q11" s="32">
        <v>1</v>
      </c>
      <c r="R11" s="32">
        <v>1</v>
      </c>
      <c r="S11" s="32">
        <v>1</v>
      </c>
      <c r="T11" s="129">
        <f t="shared" ref="T11:T15" si="0">Q11/L11</f>
        <v>1</v>
      </c>
      <c r="U11" s="130">
        <f>S11/N11</f>
        <v>1</v>
      </c>
      <c r="V11" s="23"/>
    </row>
    <row r="12" spans="1:22" s="17" customFormat="1" ht="55.5" customHeight="1" x14ac:dyDescent="0.25">
      <c r="A12" s="345"/>
      <c r="B12" s="345"/>
      <c r="C12" s="317"/>
      <c r="D12" s="317"/>
      <c r="E12" s="317"/>
      <c r="F12" s="317"/>
      <c r="G12" s="317"/>
      <c r="H12" s="317"/>
      <c r="I12" s="161" t="s">
        <v>183</v>
      </c>
      <c r="J12" s="344"/>
      <c r="K12" s="350"/>
      <c r="L12" s="32">
        <v>1</v>
      </c>
      <c r="M12" s="32">
        <v>1</v>
      </c>
      <c r="N12" s="32">
        <v>1</v>
      </c>
      <c r="O12" s="164" t="s">
        <v>41</v>
      </c>
      <c r="P12" s="161" t="s">
        <v>19</v>
      </c>
      <c r="Q12" s="32">
        <v>1</v>
      </c>
      <c r="R12" s="32">
        <v>1</v>
      </c>
      <c r="S12" s="32">
        <v>1</v>
      </c>
      <c r="T12" s="129">
        <f t="shared" si="0"/>
        <v>1</v>
      </c>
      <c r="U12" s="130">
        <f>S12/N12</f>
        <v>1</v>
      </c>
      <c r="V12" s="23"/>
    </row>
    <row r="13" spans="1:22" s="17" customFormat="1" ht="56.25" customHeight="1" x14ac:dyDescent="0.25">
      <c r="A13" s="345"/>
      <c r="B13" s="345"/>
      <c r="C13" s="317"/>
      <c r="D13" s="317"/>
      <c r="E13" s="317"/>
      <c r="F13" s="317"/>
      <c r="G13" s="317"/>
      <c r="H13" s="317"/>
      <c r="I13" s="161" t="s">
        <v>184</v>
      </c>
      <c r="J13" s="344"/>
      <c r="K13" s="350"/>
      <c r="L13" s="32">
        <v>1</v>
      </c>
      <c r="M13" s="32">
        <v>1</v>
      </c>
      <c r="N13" s="32">
        <v>1</v>
      </c>
      <c r="O13" s="164" t="s">
        <v>41</v>
      </c>
      <c r="P13" s="161" t="s">
        <v>19</v>
      </c>
      <c r="Q13" s="32">
        <v>1</v>
      </c>
      <c r="R13" s="32">
        <v>1</v>
      </c>
      <c r="S13" s="32">
        <v>1</v>
      </c>
      <c r="T13" s="129">
        <f t="shared" si="0"/>
        <v>1</v>
      </c>
      <c r="U13" s="130">
        <f t="shared" ref="U13:U17" si="1">S13/N13</f>
        <v>1</v>
      </c>
      <c r="V13" s="23"/>
    </row>
    <row r="14" spans="1:22" s="17" customFormat="1" ht="86.25" customHeight="1" x14ac:dyDescent="0.25">
      <c r="A14" s="345"/>
      <c r="B14" s="345"/>
      <c r="C14" s="317"/>
      <c r="D14" s="317"/>
      <c r="E14" s="317"/>
      <c r="F14" s="317"/>
      <c r="G14" s="317"/>
      <c r="H14" s="317"/>
      <c r="I14" s="161" t="s">
        <v>100</v>
      </c>
      <c r="J14" s="344"/>
      <c r="K14" s="350"/>
      <c r="L14" s="32">
        <v>7</v>
      </c>
      <c r="M14" s="32">
        <v>7</v>
      </c>
      <c r="N14" s="32">
        <v>7</v>
      </c>
      <c r="O14" s="164" t="s">
        <v>41</v>
      </c>
      <c r="P14" s="161" t="s">
        <v>19</v>
      </c>
      <c r="Q14" s="32">
        <v>7</v>
      </c>
      <c r="R14" s="32">
        <v>7</v>
      </c>
      <c r="S14" s="32">
        <v>7</v>
      </c>
      <c r="T14" s="129">
        <f t="shared" si="0"/>
        <v>1</v>
      </c>
      <c r="U14" s="130">
        <f t="shared" si="1"/>
        <v>1</v>
      </c>
      <c r="V14" s="23"/>
    </row>
    <row r="15" spans="1:22" s="17" customFormat="1" ht="70.5" customHeight="1" x14ac:dyDescent="0.25">
      <c r="A15" s="345"/>
      <c r="B15" s="345"/>
      <c r="C15" s="317"/>
      <c r="D15" s="317"/>
      <c r="E15" s="317"/>
      <c r="F15" s="317"/>
      <c r="G15" s="317"/>
      <c r="H15" s="317"/>
      <c r="I15" s="161" t="s">
        <v>254</v>
      </c>
      <c r="J15" s="344"/>
      <c r="K15" s="350"/>
      <c r="L15" s="32">
        <v>1</v>
      </c>
      <c r="M15" s="32">
        <v>1</v>
      </c>
      <c r="N15" s="32">
        <v>1</v>
      </c>
      <c r="O15" s="164" t="s">
        <v>41</v>
      </c>
      <c r="P15" s="161" t="s">
        <v>19</v>
      </c>
      <c r="Q15" s="32">
        <v>1</v>
      </c>
      <c r="R15" s="32">
        <v>1</v>
      </c>
      <c r="S15" s="32">
        <v>1</v>
      </c>
      <c r="T15" s="129">
        <f t="shared" si="0"/>
        <v>1</v>
      </c>
      <c r="U15" s="130">
        <f t="shared" si="1"/>
        <v>1</v>
      </c>
      <c r="V15" s="23"/>
    </row>
    <row r="16" spans="1:22" s="17" customFormat="1" ht="87.75" customHeight="1" x14ac:dyDescent="0.25">
      <c r="A16" s="345"/>
      <c r="B16" s="345"/>
      <c r="C16" s="317"/>
      <c r="D16" s="317"/>
      <c r="E16" s="317"/>
      <c r="F16" s="317"/>
      <c r="G16" s="317"/>
      <c r="H16" s="317"/>
      <c r="I16" s="160" t="s">
        <v>251</v>
      </c>
      <c r="J16" s="344"/>
      <c r="K16" s="350"/>
      <c r="L16" s="159">
        <v>1</v>
      </c>
      <c r="M16" s="159">
        <v>1</v>
      </c>
      <c r="N16" s="159">
        <v>1</v>
      </c>
      <c r="O16" s="164" t="s">
        <v>41</v>
      </c>
      <c r="P16" s="161" t="s">
        <v>19</v>
      </c>
      <c r="Q16" s="32">
        <v>1</v>
      </c>
      <c r="R16" s="32">
        <v>1</v>
      </c>
      <c r="S16" s="32">
        <v>1</v>
      </c>
      <c r="T16" s="129">
        <f>Q16/L16</f>
        <v>1</v>
      </c>
      <c r="U16" s="130">
        <f t="shared" si="1"/>
        <v>1</v>
      </c>
      <c r="V16" s="23"/>
    </row>
    <row r="17" spans="1:23" s="17" customFormat="1" ht="56.25" customHeight="1" x14ac:dyDescent="0.25">
      <c r="A17" s="345"/>
      <c r="B17" s="345"/>
      <c r="C17" s="317"/>
      <c r="D17" s="317"/>
      <c r="E17" s="317"/>
      <c r="F17" s="317"/>
      <c r="G17" s="317"/>
      <c r="H17" s="317"/>
      <c r="I17" s="317" t="s">
        <v>255</v>
      </c>
      <c r="J17" s="344"/>
      <c r="K17" s="350"/>
      <c r="L17" s="345">
        <v>1</v>
      </c>
      <c r="M17" s="345">
        <v>1</v>
      </c>
      <c r="N17" s="345">
        <v>1</v>
      </c>
      <c r="O17" s="351" t="s">
        <v>41</v>
      </c>
      <c r="P17" s="317" t="s">
        <v>19</v>
      </c>
      <c r="Q17" s="345">
        <v>1</v>
      </c>
      <c r="R17" s="345">
        <v>1</v>
      </c>
      <c r="S17" s="345">
        <v>1</v>
      </c>
      <c r="T17" s="346">
        <f t="shared" ref="T17" si="2">Q17/L17</f>
        <v>1</v>
      </c>
      <c r="U17" s="348">
        <f t="shared" si="1"/>
        <v>1</v>
      </c>
      <c r="V17" s="23"/>
    </row>
    <row r="18" spans="1:23" s="17" customFormat="1" ht="33.75" customHeight="1" x14ac:dyDescent="0.25">
      <c r="A18" s="345"/>
      <c r="B18" s="345"/>
      <c r="C18" s="317"/>
      <c r="D18" s="317"/>
      <c r="E18" s="317"/>
      <c r="F18" s="317"/>
      <c r="G18" s="317"/>
      <c r="H18" s="317"/>
      <c r="I18" s="291"/>
      <c r="J18" s="313"/>
      <c r="K18" s="313"/>
      <c r="L18" s="324"/>
      <c r="M18" s="324"/>
      <c r="N18" s="324"/>
      <c r="O18" s="352"/>
      <c r="P18" s="291"/>
      <c r="Q18" s="324"/>
      <c r="R18" s="324"/>
      <c r="S18" s="324"/>
      <c r="T18" s="347"/>
      <c r="U18" s="349"/>
      <c r="V18" s="23"/>
    </row>
    <row r="19" spans="1:23" s="17" customFormat="1" ht="72" customHeight="1" x14ac:dyDescent="0.25">
      <c r="A19" s="32">
        <v>3</v>
      </c>
      <c r="B19" s="32">
        <v>2021002129</v>
      </c>
      <c r="C19" s="161" t="s">
        <v>131</v>
      </c>
      <c r="D19" s="161">
        <v>200354</v>
      </c>
      <c r="E19" s="161" t="s">
        <v>102</v>
      </c>
      <c r="F19" s="161" t="s">
        <v>107</v>
      </c>
      <c r="G19" s="161" t="s">
        <v>185</v>
      </c>
      <c r="H19" s="289" t="s">
        <v>271</v>
      </c>
      <c r="I19" s="160" t="s">
        <v>256</v>
      </c>
      <c r="J19" s="163">
        <v>140000000</v>
      </c>
      <c r="K19" s="210">
        <v>140000000</v>
      </c>
      <c r="L19" s="32">
        <v>6</v>
      </c>
      <c r="M19" s="32">
        <v>6</v>
      </c>
      <c r="N19" s="32">
        <v>6</v>
      </c>
      <c r="O19" s="164" t="s">
        <v>40</v>
      </c>
      <c r="P19" s="161" t="s">
        <v>36</v>
      </c>
      <c r="Q19" s="32">
        <v>6</v>
      </c>
      <c r="R19" s="32">
        <v>6</v>
      </c>
      <c r="S19" s="32">
        <v>6</v>
      </c>
      <c r="T19" s="129">
        <f t="shared" ref="T19" si="3">Q19/L19</f>
        <v>1</v>
      </c>
      <c r="U19" s="185">
        <f>S19/N19</f>
        <v>1</v>
      </c>
      <c r="V19" s="23"/>
    </row>
    <row r="20" spans="1:23" s="17" customFormat="1" ht="51.75" customHeight="1" x14ac:dyDescent="0.25">
      <c r="A20" s="345">
        <v>4</v>
      </c>
      <c r="B20" s="345"/>
      <c r="C20" s="317"/>
      <c r="D20" s="345">
        <v>200356</v>
      </c>
      <c r="E20" s="317"/>
      <c r="F20" s="317"/>
      <c r="G20" s="317" t="s">
        <v>185</v>
      </c>
      <c r="H20" s="290"/>
      <c r="I20" s="161" t="s">
        <v>257</v>
      </c>
      <c r="J20" s="319">
        <v>559507220</v>
      </c>
      <c r="K20" s="312">
        <f>620463280+547007235</f>
        <v>1167470515</v>
      </c>
      <c r="L20" s="32">
        <v>1</v>
      </c>
      <c r="M20" s="32">
        <v>1</v>
      </c>
      <c r="N20" s="32">
        <v>1</v>
      </c>
      <c r="O20" s="164" t="s">
        <v>40</v>
      </c>
      <c r="P20" s="161" t="s">
        <v>36</v>
      </c>
      <c r="Q20" s="32">
        <v>1</v>
      </c>
      <c r="R20" s="32">
        <v>1</v>
      </c>
      <c r="S20" s="32">
        <v>1</v>
      </c>
      <c r="T20" s="129">
        <f t="shared" ref="T20:T39" si="4">Q20/L20</f>
        <v>1</v>
      </c>
      <c r="U20" s="185">
        <f t="shared" ref="U20:U25" si="5">S20/N20</f>
        <v>1</v>
      </c>
      <c r="V20" s="23"/>
    </row>
    <row r="21" spans="1:23" s="17" customFormat="1" ht="62.25" customHeight="1" x14ac:dyDescent="0.25">
      <c r="A21" s="345"/>
      <c r="B21" s="345"/>
      <c r="C21" s="317"/>
      <c r="D21" s="345"/>
      <c r="E21" s="317"/>
      <c r="F21" s="317"/>
      <c r="G21" s="317"/>
      <c r="H21" s="290"/>
      <c r="I21" s="161" t="s">
        <v>186</v>
      </c>
      <c r="J21" s="350"/>
      <c r="K21" s="350"/>
      <c r="L21" s="32">
        <v>1</v>
      </c>
      <c r="M21" s="32">
        <v>1</v>
      </c>
      <c r="N21" s="32">
        <v>1</v>
      </c>
      <c r="O21" s="164" t="s">
        <v>40</v>
      </c>
      <c r="P21" s="161" t="s">
        <v>36</v>
      </c>
      <c r="Q21" s="32">
        <v>1</v>
      </c>
      <c r="R21" s="32">
        <v>1</v>
      </c>
      <c r="S21" s="32">
        <v>1</v>
      </c>
      <c r="T21" s="129">
        <f t="shared" si="4"/>
        <v>1</v>
      </c>
      <c r="U21" s="185">
        <f t="shared" si="5"/>
        <v>1</v>
      </c>
      <c r="V21" s="23"/>
    </row>
    <row r="22" spans="1:23" ht="81" customHeight="1" x14ac:dyDescent="0.25">
      <c r="A22" s="345"/>
      <c r="B22" s="345"/>
      <c r="C22" s="317"/>
      <c r="D22" s="345"/>
      <c r="E22" s="317"/>
      <c r="F22" s="317"/>
      <c r="G22" s="317"/>
      <c r="H22" s="291"/>
      <c r="I22" s="161" t="s">
        <v>258</v>
      </c>
      <c r="J22" s="313"/>
      <c r="K22" s="313"/>
      <c r="L22" s="32">
        <v>1</v>
      </c>
      <c r="M22" s="32">
        <v>1</v>
      </c>
      <c r="N22" s="32">
        <v>1</v>
      </c>
      <c r="O22" s="164" t="s">
        <v>40</v>
      </c>
      <c r="P22" s="161" t="s">
        <v>36</v>
      </c>
      <c r="Q22" s="32">
        <v>1</v>
      </c>
      <c r="R22" s="32">
        <v>1</v>
      </c>
      <c r="S22" s="32">
        <v>1</v>
      </c>
      <c r="T22" s="129">
        <f t="shared" si="4"/>
        <v>1</v>
      </c>
      <c r="U22" s="185">
        <f t="shared" si="5"/>
        <v>1</v>
      </c>
      <c r="V22" s="8"/>
      <c r="W22" s="17"/>
    </row>
    <row r="23" spans="1:23" ht="112.5" customHeight="1" x14ac:dyDescent="0.25">
      <c r="A23" s="32">
        <v>5</v>
      </c>
      <c r="B23" s="32">
        <v>2021002133</v>
      </c>
      <c r="C23" s="161" t="s">
        <v>138</v>
      </c>
      <c r="D23" s="32">
        <v>200358</v>
      </c>
      <c r="E23" s="161" t="s">
        <v>102</v>
      </c>
      <c r="F23" s="161" t="s">
        <v>107</v>
      </c>
      <c r="G23" s="161" t="s">
        <v>137</v>
      </c>
      <c r="H23" s="34" t="s">
        <v>139</v>
      </c>
      <c r="I23" s="161" t="s">
        <v>259</v>
      </c>
      <c r="J23" s="163">
        <v>276199240</v>
      </c>
      <c r="K23" s="163">
        <v>6788969433</v>
      </c>
      <c r="L23" s="32">
        <v>1</v>
      </c>
      <c r="M23" s="32">
        <v>1</v>
      </c>
      <c r="N23" s="32">
        <v>1</v>
      </c>
      <c r="O23" s="32" t="s">
        <v>47</v>
      </c>
      <c r="P23" s="32" t="s">
        <v>21</v>
      </c>
      <c r="Q23" s="32">
        <v>1</v>
      </c>
      <c r="R23" s="32">
        <v>1</v>
      </c>
      <c r="S23" s="32">
        <v>1</v>
      </c>
      <c r="T23" s="129">
        <f t="shared" si="4"/>
        <v>1</v>
      </c>
      <c r="U23" s="185">
        <f t="shared" si="5"/>
        <v>1</v>
      </c>
      <c r="V23" s="17"/>
      <c r="W23" s="17"/>
    </row>
    <row r="24" spans="1:23" ht="66.75" customHeight="1" x14ac:dyDescent="0.25">
      <c r="A24" s="322">
        <v>5</v>
      </c>
      <c r="B24" s="322">
        <v>2021002129</v>
      </c>
      <c r="C24" s="289" t="s">
        <v>131</v>
      </c>
      <c r="D24" s="322">
        <v>200356</v>
      </c>
      <c r="E24" s="317" t="s">
        <v>102</v>
      </c>
      <c r="F24" s="317" t="s">
        <v>107</v>
      </c>
      <c r="G24" s="317" t="s">
        <v>192</v>
      </c>
      <c r="H24" s="317" t="s">
        <v>187</v>
      </c>
      <c r="I24" s="161" t="s">
        <v>188</v>
      </c>
      <c r="J24" s="344">
        <v>0</v>
      </c>
      <c r="K24" s="312">
        <v>150000000</v>
      </c>
      <c r="L24" s="32">
        <v>1</v>
      </c>
      <c r="M24" s="32">
        <v>1</v>
      </c>
      <c r="N24" s="32">
        <v>1</v>
      </c>
      <c r="O24" s="164" t="s">
        <v>190</v>
      </c>
      <c r="P24" s="164" t="s">
        <v>190</v>
      </c>
      <c r="Q24" s="32">
        <v>1</v>
      </c>
      <c r="R24" s="32">
        <v>1</v>
      </c>
      <c r="S24" s="32">
        <v>1</v>
      </c>
      <c r="T24" s="129">
        <f t="shared" si="4"/>
        <v>1</v>
      </c>
      <c r="U24" s="185">
        <f t="shared" si="5"/>
        <v>1</v>
      </c>
    </row>
    <row r="25" spans="1:23" ht="74.25" customHeight="1" x14ac:dyDescent="0.25">
      <c r="A25" s="324"/>
      <c r="B25" s="324"/>
      <c r="C25" s="291"/>
      <c r="D25" s="324"/>
      <c r="E25" s="317"/>
      <c r="F25" s="317"/>
      <c r="G25" s="317"/>
      <c r="H25" s="317"/>
      <c r="I25" s="161" t="s">
        <v>189</v>
      </c>
      <c r="J25" s="344"/>
      <c r="K25" s="313"/>
      <c r="L25" s="32">
        <v>1</v>
      </c>
      <c r="M25" s="32">
        <v>1</v>
      </c>
      <c r="N25" s="32">
        <v>1</v>
      </c>
      <c r="O25" s="164" t="s">
        <v>190</v>
      </c>
      <c r="P25" s="164" t="s">
        <v>190</v>
      </c>
      <c r="Q25" s="32">
        <v>1</v>
      </c>
      <c r="R25" s="32">
        <v>1</v>
      </c>
      <c r="S25" s="32">
        <v>1</v>
      </c>
      <c r="T25" s="129">
        <f t="shared" si="4"/>
        <v>1</v>
      </c>
      <c r="U25" s="185">
        <f t="shared" si="5"/>
        <v>1</v>
      </c>
    </row>
    <row r="26" spans="1:23" s="17" customFormat="1" ht="57.95" customHeight="1" x14ac:dyDescent="0.25">
      <c r="A26" s="289">
        <v>6</v>
      </c>
      <c r="B26" s="289">
        <v>2021002135</v>
      </c>
      <c r="C26" s="289" t="s">
        <v>201</v>
      </c>
      <c r="D26" s="289">
        <v>210005</v>
      </c>
      <c r="E26" s="289" t="s">
        <v>102</v>
      </c>
      <c r="F26" s="289" t="s">
        <v>107</v>
      </c>
      <c r="G26" s="289" t="s">
        <v>191</v>
      </c>
      <c r="H26" s="289" t="s">
        <v>202</v>
      </c>
      <c r="I26" s="161" t="s">
        <v>203</v>
      </c>
      <c r="J26" s="344">
        <v>15698489631</v>
      </c>
      <c r="K26" s="319">
        <v>15977489631</v>
      </c>
      <c r="L26" s="32">
        <v>1652</v>
      </c>
      <c r="M26" s="32">
        <v>1990</v>
      </c>
      <c r="N26" s="32">
        <v>1990</v>
      </c>
      <c r="O26" s="164" t="s">
        <v>391</v>
      </c>
      <c r="P26" s="161" t="s">
        <v>404</v>
      </c>
      <c r="Q26" s="202">
        <v>1652</v>
      </c>
      <c r="R26" s="202">
        <v>1590</v>
      </c>
      <c r="S26" s="202">
        <v>1590</v>
      </c>
      <c r="T26" s="203">
        <f t="shared" si="4"/>
        <v>1</v>
      </c>
      <c r="U26" s="204">
        <f>S26/N26</f>
        <v>0.79899497487437188</v>
      </c>
    </row>
    <row r="27" spans="1:23" s="17" customFormat="1" ht="75" x14ac:dyDescent="0.25">
      <c r="A27" s="290"/>
      <c r="B27" s="290"/>
      <c r="C27" s="290"/>
      <c r="D27" s="290"/>
      <c r="E27" s="290"/>
      <c r="F27" s="290"/>
      <c r="G27" s="290"/>
      <c r="H27" s="290"/>
      <c r="I27" s="161" t="s">
        <v>204</v>
      </c>
      <c r="J27" s="344"/>
      <c r="K27" s="350"/>
      <c r="L27" s="159">
        <v>191</v>
      </c>
      <c r="M27" s="159">
        <v>935</v>
      </c>
      <c r="N27" s="159">
        <v>935</v>
      </c>
      <c r="O27" s="164" t="s">
        <v>391</v>
      </c>
      <c r="P27" s="189" t="s">
        <v>404</v>
      </c>
      <c r="Q27" s="201">
        <v>191</v>
      </c>
      <c r="R27" s="201">
        <v>411</v>
      </c>
      <c r="S27" s="201">
        <f>Q27+R27</f>
        <v>602</v>
      </c>
      <c r="T27" s="203">
        <f t="shared" si="4"/>
        <v>1</v>
      </c>
      <c r="U27" s="204">
        <f t="shared" ref="U27:U39" si="6">S27/N27</f>
        <v>0.6438502673796791</v>
      </c>
    </row>
    <row r="28" spans="1:23" s="17" customFormat="1" ht="60" x14ac:dyDescent="0.25">
      <c r="A28" s="290"/>
      <c r="B28" s="290"/>
      <c r="C28" s="290"/>
      <c r="D28" s="290"/>
      <c r="E28" s="290"/>
      <c r="F28" s="290"/>
      <c r="G28" s="290"/>
      <c r="H28" s="290"/>
      <c r="I28" s="161" t="s">
        <v>205</v>
      </c>
      <c r="J28" s="344"/>
      <c r="K28" s="350"/>
      <c r="L28" s="32">
        <v>1066</v>
      </c>
      <c r="M28" s="32">
        <v>1814</v>
      </c>
      <c r="N28" s="32">
        <v>1814</v>
      </c>
      <c r="O28" s="164" t="s">
        <v>391</v>
      </c>
      <c r="P28" s="189" t="s">
        <v>404</v>
      </c>
      <c r="Q28" s="202">
        <v>1066</v>
      </c>
      <c r="R28" s="202">
        <v>1217</v>
      </c>
      <c r="S28" s="202">
        <f>Q28+R28</f>
        <v>2283</v>
      </c>
      <c r="T28" s="203">
        <f t="shared" si="4"/>
        <v>1</v>
      </c>
      <c r="U28" s="204">
        <v>1</v>
      </c>
    </row>
    <row r="29" spans="1:23" s="17" customFormat="1" ht="60" x14ac:dyDescent="0.25">
      <c r="A29" s="290"/>
      <c r="B29" s="290"/>
      <c r="C29" s="290"/>
      <c r="D29" s="290"/>
      <c r="E29" s="290"/>
      <c r="F29" s="290"/>
      <c r="G29" s="290"/>
      <c r="H29" s="290"/>
      <c r="I29" s="161" t="s">
        <v>206</v>
      </c>
      <c r="J29" s="344"/>
      <c r="K29" s="350"/>
      <c r="L29" s="32">
        <v>0</v>
      </c>
      <c r="M29" s="32">
        <v>1937</v>
      </c>
      <c r="N29" s="32">
        <v>1937</v>
      </c>
      <c r="O29" s="164" t="s">
        <v>391</v>
      </c>
      <c r="P29" s="189" t="s">
        <v>404</v>
      </c>
      <c r="Q29" s="202">
        <v>0</v>
      </c>
      <c r="R29" s="202">
        <v>2097</v>
      </c>
      <c r="S29" s="202">
        <v>2097</v>
      </c>
      <c r="T29" s="203">
        <v>1</v>
      </c>
      <c r="U29" s="204">
        <v>1</v>
      </c>
    </row>
    <row r="30" spans="1:23" s="17" customFormat="1" ht="60" x14ac:dyDescent="0.25">
      <c r="A30" s="290"/>
      <c r="B30" s="290"/>
      <c r="C30" s="290"/>
      <c r="D30" s="290"/>
      <c r="E30" s="290"/>
      <c r="F30" s="290"/>
      <c r="G30" s="290"/>
      <c r="H30" s="290"/>
      <c r="I30" s="161" t="s">
        <v>207</v>
      </c>
      <c r="J30" s="344"/>
      <c r="K30" s="350"/>
      <c r="L30" s="158">
        <v>64</v>
      </c>
      <c r="M30" s="158">
        <v>60</v>
      </c>
      <c r="N30" s="158">
        <v>60</v>
      </c>
      <c r="O30" s="164" t="s">
        <v>391</v>
      </c>
      <c r="P30" s="189" t="s">
        <v>404</v>
      </c>
      <c r="Q30" s="200">
        <v>64</v>
      </c>
      <c r="R30" s="202">
        <v>64</v>
      </c>
      <c r="S30" s="202">
        <v>64</v>
      </c>
      <c r="T30" s="203">
        <f t="shared" si="4"/>
        <v>1</v>
      </c>
      <c r="U30" s="204">
        <v>1</v>
      </c>
    </row>
    <row r="31" spans="1:23" s="17" customFormat="1" ht="60" x14ac:dyDescent="0.25">
      <c r="A31" s="290"/>
      <c r="B31" s="290"/>
      <c r="C31" s="290"/>
      <c r="D31" s="290"/>
      <c r="E31" s="290"/>
      <c r="F31" s="290"/>
      <c r="G31" s="290"/>
      <c r="H31" s="290"/>
      <c r="I31" s="161" t="s">
        <v>208</v>
      </c>
      <c r="J31" s="344"/>
      <c r="K31" s="350"/>
      <c r="L31" s="32">
        <v>305</v>
      </c>
      <c r="M31" s="32">
        <v>387</v>
      </c>
      <c r="N31" s="32">
        <v>387</v>
      </c>
      <c r="O31" s="164" t="s">
        <v>391</v>
      </c>
      <c r="P31" s="189" t="s">
        <v>404</v>
      </c>
      <c r="Q31" s="202">
        <v>305</v>
      </c>
      <c r="R31" s="202">
        <v>387</v>
      </c>
      <c r="S31" s="202">
        <v>387</v>
      </c>
      <c r="T31" s="203">
        <f t="shared" si="4"/>
        <v>1</v>
      </c>
      <c r="U31" s="204">
        <f t="shared" si="6"/>
        <v>1</v>
      </c>
    </row>
    <row r="32" spans="1:23" s="17" customFormat="1" ht="60" x14ac:dyDescent="0.25">
      <c r="A32" s="290"/>
      <c r="B32" s="290"/>
      <c r="C32" s="290"/>
      <c r="D32" s="290"/>
      <c r="E32" s="290"/>
      <c r="F32" s="290"/>
      <c r="G32" s="290"/>
      <c r="H32" s="290"/>
      <c r="I32" s="161" t="s">
        <v>209</v>
      </c>
      <c r="J32" s="344"/>
      <c r="K32" s="350"/>
      <c r="L32" s="32">
        <v>0</v>
      </c>
      <c r="M32" s="32">
        <v>2000</v>
      </c>
      <c r="N32" s="32">
        <v>2000</v>
      </c>
      <c r="O32" s="164" t="s">
        <v>391</v>
      </c>
      <c r="P32" s="189" t="s">
        <v>404</v>
      </c>
      <c r="Q32" s="202">
        <v>0</v>
      </c>
      <c r="R32" s="202">
        <v>1600</v>
      </c>
      <c r="S32" s="202">
        <v>1600</v>
      </c>
      <c r="T32" s="203">
        <v>1</v>
      </c>
      <c r="U32" s="204">
        <f t="shared" si="6"/>
        <v>0.8</v>
      </c>
    </row>
    <row r="33" spans="1:22" s="17" customFormat="1" ht="60" x14ac:dyDescent="0.25">
      <c r="A33" s="290"/>
      <c r="B33" s="290"/>
      <c r="C33" s="290"/>
      <c r="D33" s="290"/>
      <c r="E33" s="290"/>
      <c r="F33" s="290"/>
      <c r="G33" s="290"/>
      <c r="H33" s="290"/>
      <c r="I33" s="161" t="s">
        <v>210</v>
      </c>
      <c r="J33" s="344"/>
      <c r="K33" s="313"/>
      <c r="L33" s="32">
        <v>0</v>
      </c>
      <c r="M33" s="32">
        <v>1000</v>
      </c>
      <c r="N33" s="32">
        <v>1000</v>
      </c>
      <c r="O33" s="164" t="s">
        <v>391</v>
      </c>
      <c r="P33" s="189" t="s">
        <v>404</v>
      </c>
      <c r="Q33" s="202">
        <v>0</v>
      </c>
      <c r="R33" s="202">
        <v>1500</v>
      </c>
      <c r="S33" s="202">
        <v>1500</v>
      </c>
      <c r="T33" s="203">
        <v>1</v>
      </c>
      <c r="U33" s="204">
        <v>1</v>
      </c>
    </row>
    <row r="34" spans="1:22" ht="62.45" customHeight="1" x14ac:dyDescent="0.25">
      <c r="A34" s="322">
        <v>7</v>
      </c>
      <c r="B34" s="322">
        <v>2021002136</v>
      </c>
      <c r="C34" s="289" t="s">
        <v>211</v>
      </c>
      <c r="D34" s="322">
        <v>210006</v>
      </c>
      <c r="E34" s="289" t="s">
        <v>102</v>
      </c>
      <c r="F34" s="289" t="s">
        <v>107</v>
      </c>
      <c r="G34" s="289" t="s">
        <v>191</v>
      </c>
      <c r="H34" s="289" t="s">
        <v>202</v>
      </c>
      <c r="I34" s="161" t="s">
        <v>212</v>
      </c>
      <c r="J34" s="344">
        <v>1200000000</v>
      </c>
      <c r="K34" s="344">
        <v>1200000000</v>
      </c>
      <c r="L34" s="32">
        <v>1</v>
      </c>
      <c r="M34" s="32">
        <v>1</v>
      </c>
      <c r="N34" s="32">
        <v>1</v>
      </c>
      <c r="O34" s="164" t="s">
        <v>391</v>
      </c>
      <c r="P34" s="189" t="s">
        <v>404</v>
      </c>
      <c r="Q34" s="202">
        <v>1</v>
      </c>
      <c r="R34" s="202">
        <v>1</v>
      </c>
      <c r="S34" s="202">
        <v>1</v>
      </c>
      <c r="T34" s="203">
        <f t="shared" si="4"/>
        <v>1</v>
      </c>
      <c r="U34" s="204">
        <f t="shared" si="6"/>
        <v>1</v>
      </c>
    </row>
    <row r="35" spans="1:22" ht="60" x14ac:dyDescent="0.25">
      <c r="A35" s="323"/>
      <c r="B35" s="323"/>
      <c r="C35" s="290"/>
      <c r="D35" s="323"/>
      <c r="E35" s="290"/>
      <c r="F35" s="290"/>
      <c r="G35" s="290"/>
      <c r="H35" s="290"/>
      <c r="I35" s="161" t="s">
        <v>213</v>
      </c>
      <c r="J35" s="344"/>
      <c r="K35" s="344"/>
      <c r="L35" s="159">
        <v>1</v>
      </c>
      <c r="M35" s="159">
        <v>1</v>
      </c>
      <c r="N35" s="159">
        <v>1</v>
      </c>
      <c r="O35" s="164" t="s">
        <v>391</v>
      </c>
      <c r="P35" s="189" t="s">
        <v>404</v>
      </c>
      <c r="Q35" s="201">
        <v>1</v>
      </c>
      <c r="R35" s="202">
        <v>1</v>
      </c>
      <c r="S35" s="202">
        <v>1</v>
      </c>
      <c r="T35" s="203">
        <f t="shared" si="4"/>
        <v>1</v>
      </c>
      <c r="U35" s="204">
        <f t="shared" si="6"/>
        <v>1</v>
      </c>
    </row>
    <row r="36" spans="1:22" ht="82.5" customHeight="1" x14ac:dyDescent="0.25">
      <c r="A36" s="323"/>
      <c r="B36" s="323"/>
      <c r="C36" s="290"/>
      <c r="D36" s="323"/>
      <c r="E36" s="290"/>
      <c r="F36" s="290"/>
      <c r="G36" s="290"/>
      <c r="H36" s="290"/>
      <c r="I36" s="161" t="s">
        <v>214</v>
      </c>
      <c r="J36" s="344"/>
      <c r="K36" s="344"/>
      <c r="L36" s="32">
        <v>1</v>
      </c>
      <c r="M36" s="32">
        <v>1</v>
      </c>
      <c r="N36" s="32">
        <v>1</v>
      </c>
      <c r="O36" s="164" t="s">
        <v>391</v>
      </c>
      <c r="P36" s="189" t="s">
        <v>404</v>
      </c>
      <c r="Q36" s="202">
        <v>1</v>
      </c>
      <c r="R36" s="202">
        <v>1</v>
      </c>
      <c r="S36" s="202">
        <v>1</v>
      </c>
      <c r="T36" s="203">
        <f t="shared" si="4"/>
        <v>1</v>
      </c>
      <c r="U36" s="204">
        <f t="shared" si="6"/>
        <v>1</v>
      </c>
    </row>
    <row r="37" spans="1:22" ht="58.15" customHeight="1" x14ac:dyDescent="0.25">
      <c r="A37" s="323"/>
      <c r="B37" s="323"/>
      <c r="C37" s="290"/>
      <c r="D37" s="323"/>
      <c r="E37" s="290"/>
      <c r="F37" s="290"/>
      <c r="G37" s="290"/>
      <c r="H37" s="290"/>
      <c r="I37" s="161" t="s">
        <v>215</v>
      </c>
      <c r="J37" s="344"/>
      <c r="K37" s="344"/>
      <c r="L37" s="32">
        <v>1</v>
      </c>
      <c r="M37" s="32">
        <v>1</v>
      </c>
      <c r="N37" s="32">
        <v>1</v>
      </c>
      <c r="O37" s="164" t="s">
        <v>391</v>
      </c>
      <c r="P37" s="189" t="s">
        <v>404</v>
      </c>
      <c r="Q37" s="202">
        <v>1</v>
      </c>
      <c r="R37" s="202">
        <v>1</v>
      </c>
      <c r="S37" s="202">
        <v>1</v>
      </c>
      <c r="T37" s="203">
        <f t="shared" si="4"/>
        <v>1</v>
      </c>
      <c r="U37" s="204">
        <f t="shared" si="6"/>
        <v>1</v>
      </c>
    </row>
    <row r="38" spans="1:22" ht="60" x14ac:dyDescent="0.25">
      <c r="A38" s="323"/>
      <c r="B38" s="323"/>
      <c r="C38" s="290"/>
      <c r="D38" s="323"/>
      <c r="E38" s="290"/>
      <c r="F38" s="290"/>
      <c r="G38" s="290"/>
      <c r="H38" s="290"/>
      <c r="I38" s="161" t="s">
        <v>216</v>
      </c>
      <c r="J38" s="344"/>
      <c r="K38" s="344"/>
      <c r="L38" s="32">
        <v>1</v>
      </c>
      <c r="M38" s="32">
        <v>1</v>
      </c>
      <c r="N38" s="32">
        <v>1</v>
      </c>
      <c r="O38" s="164" t="s">
        <v>391</v>
      </c>
      <c r="P38" s="189" t="s">
        <v>404</v>
      </c>
      <c r="Q38" s="202">
        <v>1</v>
      </c>
      <c r="R38" s="202">
        <v>1</v>
      </c>
      <c r="S38" s="202">
        <v>1</v>
      </c>
      <c r="T38" s="203">
        <f t="shared" si="4"/>
        <v>1</v>
      </c>
      <c r="U38" s="204">
        <f t="shared" si="6"/>
        <v>1</v>
      </c>
    </row>
    <row r="39" spans="1:22" ht="60" x14ac:dyDescent="0.25">
      <c r="A39" s="324"/>
      <c r="B39" s="324"/>
      <c r="C39" s="291"/>
      <c r="D39" s="324"/>
      <c r="E39" s="291"/>
      <c r="F39" s="291"/>
      <c r="G39" s="291"/>
      <c r="H39" s="291"/>
      <c r="I39" s="161" t="s">
        <v>260</v>
      </c>
      <c r="J39" s="344"/>
      <c r="K39" s="344"/>
      <c r="L39" s="32">
        <v>1</v>
      </c>
      <c r="M39" s="32">
        <v>1</v>
      </c>
      <c r="N39" s="32">
        <v>1</v>
      </c>
      <c r="O39" s="164" t="s">
        <v>391</v>
      </c>
      <c r="P39" s="189" t="s">
        <v>404</v>
      </c>
      <c r="Q39" s="202">
        <v>1</v>
      </c>
      <c r="R39" s="202">
        <v>1</v>
      </c>
      <c r="S39" s="202">
        <v>1</v>
      </c>
      <c r="T39" s="203">
        <f t="shared" si="4"/>
        <v>1</v>
      </c>
      <c r="U39" s="204">
        <f t="shared" si="6"/>
        <v>1</v>
      </c>
    </row>
    <row r="40" spans="1:22" ht="30" x14ac:dyDescent="0.25">
      <c r="A40" s="58"/>
      <c r="B40" s="58"/>
      <c r="C40" s="59"/>
      <c r="D40" s="58"/>
      <c r="E40" s="59"/>
      <c r="F40" s="59"/>
      <c r="G40" s="59"/>
      <c r="H40" s="64"/>
      <c r="I40" s="60"/>
      <c r="J40" s="61"/>
      <c r="K40" s="61"/>
      <c r="L40" s="58"/>
      <c r="M40" s="58"/>
      <c r="N40" s="58"/>
      <c r="O40" s="62"/>
      <c r="P40" s="62"/>
      <c r="Q40" s="63"/>
      <c r="R40" s="63"/>
      <c r="S40" s="63"/>
      <c r="T40" s="75"/>
      <c r="U40" s="190">
        <f>AVERAGE(U8:U39)</f>
        <v>0.97557565297593718</v>
      </c>
      <c r="V40" s="8" t="s">
        <v>114</v>
      </c>
    </row>
    <row r="41" spans="1:22" ht="15.75" x14ac:dyDescent="0.25">
      <c r="A41" s="58"/>
      <c r="B41" s="58"/>
      <c r="C41" s="59"/>
      <c r="D41" s="58"/>
      <c r="E41" s="59"/>
      <c r="F41" s="59"/>
      <c r="G41" s="59"/>
      <c r="H41" s="64"/>
      <c r="I41" s="60"/>
      <c r="J41" s="61"/>
      <c r="K41" s="61"/>
      <c r="L41" s="58"/>
      <c r="M41" s="58"/>
      <c r="N41" s="58"/>
      <c r="O41" s="62"/>
      <c r="P41" s="62"/>
      <c r="Q41" s="63"/>
      <c r="R41" s="63"/>
      <c r="S41" s="63"/>
      <c r="T41" s="75"/>
      <c r="U41" s="190">
        <f>U40*9%</f>
        <v>8.7801808767834347E-2</v>
      </c>
      <c r="V41" s="17" t="s">
        <v>115</v>
      </c>
    </row>
    <row r="42" spans="1:22" x14ac:dyDescent="0.25">
      <c r="A42" s="10"/>
      <c r="B42" s="10"/>
      <c r="C42" s="10"/>
      <c r="D42" s="10"/>
      <c r="E42" s="10"/>
      <c r="F42" s="10"/>
      <c r="G42" s="10"/>
      <c r="H42" s="10"/>
      <c r="I42" s="10"/>
      <c r="J42" s="55"/>
      <c r="K42" s="55"/>
      <c r="L42" s="10"/>
      <c r="M42" s="17"/>
      <c r="N42" s="17"/>
      <c r="O42" s="17"/>
      <c r="P42" s="17"/>
      <c r="Q42" s="17"/>
      <c r="R42" s="17"/>
      <c r="S42" s="17"/>
      <c r="U42" s="9"/>
      <c r="V42" s="39"/>
    </row>
    <row r="43" spans="1:22" s="23" customFormat="1" ht="38.450000000000003" customHeight="1" x14ac:dyDescent="0.25">
      <c r="E43" s="30" t="s">
        <v>431</v>
      </c>
      <c r="F43" s="266">
        <v>18874196091</v>
      </c>
      <c r="G43" s="267"/>
      <c r="H43" s="55"/>
      <c r="I43" s="35"/>
      <c r="U43" s="139"/>
    </row>
    <row r="44" spans="1:22" s="23" customFormat="1" ht="37.5" customHeight="1" x14ac:dyDescent="0.25">
      <c r="E44" s="30" t="s">
        <v>432</v>
      </c>
      <c r="F44" s="266">
        <f>SUM(K8:K39)</f>
        <v>29417184442</v>
      </c>
      <c r="G44" s="267"/>
      <c r="H44" s="35"/>
      <c r="I44" s="35"/>
      <c r="J44" s="28"/>
      <c r="K44" s="28"/>
    </row>
    <row r="45" spans="1:22" s="23" customFormat="1" ht="39.950000000000003" customHeight="1" x14ac:dyDescent="0.25">
      <c r="E45" s="30" t="s">
        <v>433</v>
      </c>
      <c r="F45" s="266">
        <v>18556786801</v>
      </c>
      <c r="G45" s="267"/>
      <c r="H45" s="35"/>
      <c r="I45" s="35"/>
      <c r="J45" s="28"/>
      <c r="K45" s="28"/>
    </row>
    <row r="48" spans="1:22" x14ac:dyDescent="0.25">
      <c r="I48" s="211"/>
    </row>
    <row r="49" spans="9:9" x14ac:dyDescent="0.25">
      <c r="I49" s="211"/>
    </row>
    <row r="53" spans="9:9" x14ac:dyDescent="0.25">
      <c r="I53" s="17"/>
    </row>
  </sheetData>
  <autoFilter ref="A7:W41" xr:uid="{08757253-AC9F-44FB-BAE6-8F5F388BA18D}"/>
  <mergeCells count="72">
    <mergeCell ref="K26:K33"/>
    <mergeCell ref="K34:K39"/>
    <mergeCell ref="K20:K22"/>
    <mergeCell ref="K24:K25"/>
    <mergeCell ref="E20:E22"/>
    <mergeCell ref="E24:E25"/>
    <mergeCell ref="F24:F25"/>
    <mergeCell ref="E26:E33"/>
    <mergeCell ref="F26:F33"/>
    <mergeCell ref="H26:H33"/>
    <mergeCell ref="G26:G33"/>
    <mergeCell ref="J26:J33"/>
    <mergeCell ref="F34:F39"/>
    <mergeCell ref="G34:G39"/>
    <mergeCell ref="H34:H39"/>
    <mergeCell ref="J34:J39"/>
    <mergeCell ref="G24:G25"/>
    <mergeCell ref="H24:H25"/>
    <mergeCell ref="J24:J25"/>
    <mergeCell ref="M17:M18"/>
    <mergeCell ref="N17:N18"/>
    <mergeCell ref="H19:H22"/>
    <mergeCell ref="A24:A25"/>
    <mergeCell ref="B24:B25"/>
    <mergeCell ref="C24:C25"/>
    <mergeCell ref="D24:D25"/>
    <mergeCell ref="A20:A22"/>
    <mergeCell ref="B20:B22"/>
    <mergeCell ref="C20:C22"/>
    <mergeCell ref="D20:D22"/>
    <mergeCell ref="Q17:Q18"/>
    <mergeCell ref="F20:F22"/>
    <mergeCell ref="G20:G22"/>
    <mergeCell ref="F9:F18"/>
    <mergeCell ref="G9:G18"/>
    <mergeCell ref="K9:K18"/>
    <mergeCell ref="O17:O18"/>
    <mergeCell ref="P17:P18"/>
    <mergeCell ref="J20:J22"/>
    <mergeCell ref="A3:U5"/>
    <mergeCell ref="A6:P6"/>
    <mergeCell ref="Q6:U6"/>
    <mergeCell ref="H9:H18"/>
    <mergeCell ref="J9:J18"/>
    <mergeCell ref="I17:I18"/>
    <mergeCell ref="L17:L18"/>
    <mergeCell ref="A9:A18"/>
    <mergeCell ref="B9:B18"/>
    <mergeCell ref="C9:C18"/>
    <mergeCell ref="D9:D18"/>
    <mergeCell ref="E9:E18"/>
    <mergeCell ref="R17:R18"/>
    <mergeCell ref="S17:S18"/>
    <mergeCell ref="T17:T18"/>
    <mergeCell ref="U17:U18"/>
    <mergeCell ref="A1:F2"/>
    <mergeCell ref="G1:U1"/>
    <mergeCell ref="G2:H2"/>
    <mergeCell ref="I2:J2"/>
    <mergeCell ref="L2:U2"/>
    <mergeCell ref="F45:G45"/>
    <mergeCell ref="A26:A33"/>
    <mergeCell ref="B26:B33"/>
    <mergeCell ref="C26:C33"/>
    <mergeCell ref="D26:D33"/>
    <mergeCell ref="A34:A39"/>
    <mergeCell ref="B34:B39"/>
    <mergeCell ref="C34:C39"/>
    <mergeCell ref="D34:D39"/>
    <mergeCell ref="E34:E39"/>
    <mergeCell ref="F43:G43"/>
    <mergeCell ref="F44:G44"/>
  </mergeCells>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B385-FB41-4450-90D8-D0E01D7894EB}">
  <dimension ref="A1:R70"/>
  <sheetViews>
    <sheetView topLeftCell="A66" zoomScale="60" zoomScaleNormal="60" workbookViewId="0">
      <selection activeCell="C74" sqref="C74"/>
    </sheetView>
  </sheetViews>
  <sheetFormatPr baseColWidth="10" defaultColWidth="11.42578125" defaultRowHeight="21" x14ac:dyDescent="0.35"/>
  <cols>
    <col min="1" max="1" width="11.42578125" style="80"/>
    <col min="2" max="2" width="23.140625" style="80" customWidth="1"/>
    <col min="3" max="3" width="26" style="80" customWidth="1"/>
    <col min="4" max="4" width="37" style="80" customWidth="1"/>
    <col min="5" max="5" width="28.5703125" style="99" customWidth="1"/>
    <col min="6" max="6" width="64.140625" style="100" customWidth="1"/>
    <col min="7" max="7" width="25.85546875" style="80" customWidth="1"/>
    <col min="8" max="8" width="16.28515625" style="80" customWidth="1"/>
    <col min="9" max="9" width="16.140625" style="101" customWidth="1"/>
    <col min="10" max="10" width="16" style="101" customWidth="1"/>
    <col min="11" max="11" width="15.140625" style="101" customWidth="1"/>
    <col min="12" max="12" width="18.140625" style="102" customWidth="1"/>
    <col min="13" max="13" width="19.7109375" style="80" customWidth="1"/>
    <col min="14" max="14" width="16.5703125" style="80" customWidth="1"/>
    <col min="15" max="15" width="15.140625" style="80" customWidth="1"/>
    <col min="16" max="16" width="15.42578125" style="80" customWidth="1"/>
    <col min="17" max="17" width="13.28515625" style="80" customWidth="1"/>
    <col min="18" max="18" width="23.140625" style="80" customWidth="1"/>
    <col min="19" max="16384" width="11.42578125" style="80"/>
  </cols>
  <sheetData>
    <row r="1" spans="1:18" x14ac:dyDescent="0.35">
      <c r="A1" s="360"/>
      <c r="B1" s="361"/>
      <c r="C1" s="362"/>
      <c r="D1" s="366" t="s">
        <v>43</v>
      </c>
      <c r="E1" s="366"/>
      <c r="F1" s="366"/>
      <c r="G1" s="366"/>
      <c r="H1" s="366"/>
      <c r="I1" s="366"/>
      <c r="J1" s="366"/>
      <c r="K1" s="366"/>
      <c r="L1" s="366"/>
      <c r="M1" s="366"/>
      <c r="N1" s="366"/>
      <c r="O1" s="366"/>
      <c r="P1" s="366"/>
      <c r="Q1" s="366"/>
      <c r="R1" s="366"/>
    </row>
    <row r="2" spans="1:18" x14ac:dyDescent="0.35">
      <c r="A2" s="363"/>
      <c r="B2" s="364"/>
      <c r="C2" s="365"/>
      <c r="D2" s="367" t="s">
        <v>69</v>
      </c>
      <c r="E2" s="368"/>
      <c r="F2" s="367" t="s">
        <v>179</v>
      </c>
      <c r="G2" s="369"/>
      <c r="H2" s="370"/>
      <c r="I2" s="367" t="s">
        <v>273</v>
      </c>
      <c r="J2" s="369"/>
      <c r="K2" s="369"/>
      <c r="L2" s="369"/>
      <c r="M2" s="369"/>
      <c r="N2" s="369"/>
      <c r="O2" s="369"/>
      <c r="P2" s="369"/>
      <c r="Q2" s="369"/>
      <c r="R2" s="369"/>
    </row>
    <row r="3" spans="1:18" x14ac:dyDescent="0.35">
      <c r="A3" s="359" t="s">
        <v>180</v>
      </c>
      <c r="B3" s="359"/>
      <c r="C3" s="359"/>
      <c r="D3" s="359"/>
      <c r="E3" s="359"/>
      <c r="F3" s="359"/>
      <c r="G3" s="359"/>
      <c r="H3" s="359"/>
      <c r="I3" s="359"/>
      <c r="J3" s="359"/>
      <c r="K3" s="359"/>
      <c r="L3" s="359"/>
      <c r="M3" s="359"/>
      <c r="N3" s="359"/>
      <c r="O3" s="359"/>
      <c r="P3" s="359"/>
      <c r="Q3" s="359"/>
      <c r="R3" s="359"/>
    </row>
    <row r="4" spans="1:18" x14ac:dyDescent="0.35">
      <c r="A4" s="359"/>
      <c r="B4" s="359"/>
      <c r="C4" s="359"/>
      <c r="D4" s="359"/>
      <c r="E4" s="359"/>
      <c r="F4" s="359"/>
      <c r="G4" s="359"/>
      <c r="H4" s="359"/>
      <c r="I4" s="359"/>
      <c r="J4" s="359"/>
      <c r="K4" s="359"/>
      <c r="L4" s="359"/>
      <c r="M4" s="359"/>
      <c r="N4" s="359"/>
      <c r="O4" s="359"/>
      <c r="P4" s="359"/>
      <c r="Q4" s="359"/>
      <c r="R4" s="359"/>
    </row>
    <row r="5" spans="1:18" x14ac:dyDescent="0.35">
      <c r="A5" s="359"/>
      <c r="B5" s="359"/>
      <c r="C5" s="359"/>
      <c r="D5" s="359"/>
      <c r="E5" s="359"/>
      <c r="F5" s="359"/>
      <c r="G5" s="359"/>
      <c r="H5" s="359"/>
      <c r="I5" s="359"/>
      <c r="J5" s="359"/>
      <c r="K5" s="359"/>
      <c r="L5" s="359"/>
      <c r="M5" s="359"/>
      <c r="N5" s="359"/>
      <c r="O5" s="359"/>
      <c r="P5" s="359"/>
      <c r="Q5" s="359"/>
      <c r="R5" s="359"/>
    </row>
    <row r="6" spans="1:18" ht="21.75" thickBot="1" x14ac:dyDescent="0.4">
      <c r="A6" s="371" t="s">
        <v>17</v>
      </c>
      <c r="B6" s="371"/>
      <c r="C6" s="371"/>
      <c r="D6" s="371"/>
      <c r="E6" s="371"/>
      <c r="F6" s="371"/>
      <c r="G6" s="371"/>
      <c r="H6" s="371"/>
      <c r="I6" s="371"/>
      <c r="J6" s="371"/>
      <c r="K6" s="371"/>
      <c r="L6" s="371"/>
      <c r="M6" s="371"/>
      <c r="N6" s="371" t="s">
        <v>18</v>
      </c>
      <c r="O6" s="371"/>
      <c r="P6" s="371"/>
      <c r="Q6" s="371"/>
      <c r="R6" s="371"/>
    </row>
    <row r="7" spans="1:18" ht="105" x14ac:dyDescent="0.35">
      <c r="A7" s="81" t="s">
        <v>0</v>
      </c>
      <c r="B7" s="82" t="s">
        <v>274</v>
      </c>
      <c r="C7" s="82" t="s">
        <v>275</v>
      </c>
      <c r="D7" s="82" t="s">
        <v>3</v>
      </c>
      <c r="E7" s="83" t="s">
        <v>5</v>
      </c>
      <c r="F7" s="84" t="s">
        <v>4</v>
      </c>
      <c r="G7" s="82" t="s">
        <v>54</v>
      </c>
      <c r="H7" s="85" t="s">
        <v>8</v>
      </c>
      <c r="I7" s="82" t="s">
        <v>7</v>
      </c>
      <c r="J7" s="82" t="s">
        <v>10</v>
      </c>
      <c r="K7" s="82" t="s">
        <v>9</v>
      </c>
      <c r="L7" s="82" t="s">
        <v>6</v>
      </c>
      <c r="M7" s="82" t="s">
        <v>11</v>
      </c>
      <c r="N7" s="86" t="s">
        <v>13</v>
      </c>
      <c r="O7" s="86" t="s">
        <v>12</v>
      </c>
      <c r="P7" s="86" t="s">
        <v>14</v>
      </c>
      <c r="Q7" s="86" t="s">
        <v>15</v>
      </c>
      <c r="R7" s="87" t="s">
        <v>16</v>
      </c>
    </row>
    <row r="8" spans="1:18" ht="42" x14ac:dyDescent="0.35">
      <c r="A8" s="372">
        <v>1</v>
      </c>
      <c r="B8" s="373" t="s">
        <v>276</v>
      </c>
      <c r="C8" s="373" t="s">
        <v>277</v>
      </c>
      <c r="D8" s="373" t="s">
        <v>278</v>
      </c>
      <c r="E8" s="374" t="s">
        <v>279</v>
      </c>
      <c r="F8" s="88" t="s">
        <v>280</v>
      </c>
      <c r="G8" s="373"/>
      <c r="H8" s="375"/>
      <c r="I8" s="89">
        <v>1</v>
      </c>
      <c r="J8" s="89">
        <v>0</v>
      </c>
      <c r="K8" s="89">
        <v>1</v>
      </c>
      <c r="L8" s="90" t="s">
        <v>281</v>
      </c>
      <c r="M8" s="91" t="s">
        <v>282</v>
      </c>
      <c r="N8" s="89">
        <v>1</v>
      </c>
      <c r="O8" s="89">
        <v>0</v>
      </c>
      <c r="P8" s="89">
        <v>1</v>
      </c>
      <c r="Q8" s="92">
        <f>N8/K8</f>
        <v>1</v>
      </c>
      <c r="R8" s="93">
        <f>P8/K8</f>
        <v>1</v>
      </c>
    </row>
    <row r="9" spans="1:18" ht="42" x14ac:dyDescent="0.35">
      <c r="A9" s="372"/>
      <c r="B9" s="373"/>
      <c r="C9" s="373"/>
      <c r="D9" s="373"/>
      <c r="E9" s="374"/>
      <c r="F9" s="88" t="s">
        <v>283</v>
      </c>
      <c r="G9" s="373"/>
      <c r="H9" s="375"/>
      <c r="I9" s="89">
        <v>1</v>
      </c>
      <c r="J9" s="89">
        <v>0</v>
      </c>
      <c r="K9" s="89">
        <v>1</v>
      </c>
      <c r="L9" s="90" t="s">
        <v>281</v>
      </c>
      <c r="M9" s="91" t="s">
        <v>282</v>
      </c>
      <c r="N9" s="89">
        <v>1</v>
      </c>
      <c r="O9" s="89">
        <v>0</v>
      </c>
      <c r="P9" s="89">
        <v>1</v>
      </c>
      <c r="Q9" s="92">
        <f t="shared" ref="Q9:Q70" si="0">N9/K9</f>
        <v>1</v>
      </c>
      <c r="R9" s="93">
        <f t="shared" ref="R9:R70" si="1">P9/K9</f>
        <v>1</v>
      </c>
    </row>
    <row r="10" spans="1:18" ht="42" x14ac:dyDescent="0.35">
      <c r="A10" s="372"/>
      <c r="B10" s="373"/>
      <c r="C10" s="373"/>
      <c r="D10" s="373"/>
      <c r="E10" s="374"/>
      <c r="F10" s="88" t="s">
        <v>284</v>
      </c>
      <c r="G10" s="373"/>
      <c r="H10" s="375"/>
      <c r="I10" s="89">
        <v>1</v>
      </c>
      <c r="J10" s="89">
        <v>0</v>
      </c>
      <c r="K10" s="89">
        <v>1</v>
      </c>
      <c r="L10" s="90" t="s">
        <v>281</v>
      </c>
      <c r="M10" s="91" t="s">
        <v>282</v>
      </c>
      <c r="N10" s="89">
        <v>1</v>
      </c>
      <c r="O10" s="89">
        <v>0</v>
      </c>
      <c r="P10" s="89">
        <v>1</v>
      </c>
      <c r="Q10" s="92">
        <f t="shared" si="0"/>
        <v>1</v>
      </c>
      <c r="R10" s="93">
        <f t="shared" si="1"/>
        <v>1</v>
      </c>
    </row>
    <row r="11" spans="1:18" ht="42" x14ac:dyDescent="0.35">
      <c r="A11" s="372"/>
      <c r="B11" s="373"/>
      <c r="C11" s="373"/>
      <c r="D11" s="373"/>
      <c r="E11" s="374"/>
      <c r="F11" s="88" t="s">
        <v>285</v>
      </c>
      <c r="G11" s="373"/>
      <c r="H11" s="375"/>
      <c r="I11" s="89">
        <v>1</v>
      </c>
      <c r="J11" s="89">
        <v>0</v>
      </c>
      <c r="K11" s="89">
        <v>1</v>
      </c>
      <c r="L11" s="90" t="s">
        <v>281</v>
      </c>
      <c r="M11" s="91" t="s">
        <v>282</v>
      </c>
      <c r="N11" s="89">
        <v>1</v>
      </c>
      <c r="O11" s="89">
        <v>0</v>
      </c>
      <c r="P11" s="89">
        <v>1</v>
      </c>
      <c r="Q11" s="92">
        <f t="shared" si="0"/>
        <v>1</v>
      </c>
      <c r="R11" s="93">
        <f t="shared" si="1"/>
        <v>1</v>
      </c>
    </row>
    <row r="12" spans="1:18" ht="63" x14ac:dyDescent="0.35">
      <c r="A12" s="372"/>
      <c r="B12" s="373"/>
      <c r="C12" s="373"/>
      <c r="D12" s="373"/>
      <c r="E12" s="374"/>
      <c r="F12" s="88" t="s">
        <v>286</v>
      </c>
      <c r="G12" s="373"/>
      <c r="H12" s="375"/>
      <c r="I12" s="89">
        <v>1</v>
      </c>
      <c r="J12" s="89">
        <v>0</v>
      </c>
      <c r="K12" s="89">
        <v>1</v>
      </c>
      <c r="L12" s="90" t="s">
        <v>281</v>
      </c>
      <c r="M12" s="91" t="s">
        <v>282</v>
      </c>
      <c r="N12" s="89">
        <v>1</v>
      </c>
      <c r="O12" s="89">
        <v>0</v>
      </c>
      <c r="P12" s="89">
        <v>1</v>
      </c>
      <c r="Q12" s="92">
        <f t="shared" si="0"/>
        <v>1</v>
      </c>
      <c r="R12" s="93">
        <f t="shared" si="1"/>
        <v>1</v>
      </c>
    </row>
    <row r="13" spans="1:18" ht="42" x14ac:dyDescent="0.35">
      <c r="A13" s="372"/>
      <c r="B13" s="373"/>
      <c r="C13" s="373"/>
      <c r="D13" s="373"/>
      <c r="E13" s="374"/>
      <c r="F13" s="88" t="s">
        <v>287</v>
      </c>
      <c r="G13" s="373"/>
      <c r="H13" s="375"/>
      <c r="I13" s="89">
        <v>1</v>
      </c>
      <c r="J13" s="89">
        <v>0</v>
      </c>
      <c r="K13" s="89">
        <v>1</v>
      </c>
      <c r="L13" s="90" t="s">
        <v>281</v>
      </c>
      <c r="M13" s="91" t="s">
        <v>282</v>
      </c>
      <c r="N13" s="89">
        <v>1</v>
      </c>
      <c r="O13" s="89">
        <v>0</v>
      </c>
      <c r="P13" s="89">
        <v>1</v>
      </c>
      <c r="Q13" s="92">
        <f t="shared" si="0"/>
        <v>1</v>
      </c>
      <c r="R13" s="93">
        <f t="shared" si="1"/>
        <v>1</v>
      </c>
    </row>
    <row r="14" spans="1:18" ht="42" x14ac:dyDescent="0.35">
      <c r="A14" s="372"/>
      <c r="B14" s="373"/>
      <c r="C14" s="373"/>
      <c r="D14" s="373"/>
      <c r="E14" s="374"/>
      <c r="F14" s="88" t="s">
        <v>288</v>
      </c>
      <c r="G14" s="373"/>
      <c r="H14" s="375"/>
      <c r="I14" s="89">
        <v>1</v>
      </c>
      <c r="J14" s="89">
        <v>0</v>
      </c>
      <c r="K14" s="89">
        <v>1</v>
      </c>
      <c r="L14" s="90" t="s">
        <v>281</v>
      </c>
      <c r="M14" s="91" t="s">
        <v>282</v>
      </c>
      <c r="N14" s="89">
        <v>1</v>
      </c>
      <c r="O14" s="89">
        <v>0</v>
      </c>
      <c r="P14" s="89">
        <v>1</v>
      </c>
      <c r="Q14" s="92">
        <f t="shared" si="0"/>
        <v>1</v>
      </c>
      <c r="R14" s="93">
        <f t="shared" si="1"/>
        <v>1</v>
      </c>
    </row>
    <row r="15" spans="1:18" ht="63" x14ac:dyDescent="0.35">
      <c r="A15" s="372"/>
      <c r="B15" s="373"/>
      <c r="C15" s="373"/>
      <c r="D15" s="373"/>
      <c r="E15" s="374"/>
      <c r="F15" s="88" t="s">
        <v>289</v>
      </c>
      <c r="G15" s="373"/>
      <c r="H15" s="375"/>
      <c r="I15" s="89">
        <v>1</v>
      </c>
      <c r="J15" s="89">
        <v>0</v>
      </c>
      <c r="K15" s="89">
        <v>1</v>
      </c>
      <c r="L15" s="90" t="s">
        <v>281</v>
      </c>
      <c r="M15" s="91" t="s">
        <v>282</v>
      </c>
      <c r="N15" s="89">
        <v>1</v>
      </c>
      <c r="O15" s="89">
        <v>0</v>
      </c>
      <c r="P15" s="89">
        <v>1</v>
      </c>
      <c r="Q15" s="92">
        <f t="shared" si="0"/>
        <v>1</v>
      </c>
      <c r="R15" s="93">
        <f t="shared" si="1"/>
        <v>1</v>
      </c>
    </row>
    <row r="16" spans="1:18" ht="63" x14ac:dyDescent="0.35">
      <c r="A16" s="372"/>
      <c r="B16" s="373"/>
      <c r="C16" s="373"/>
      <c r="D16" s="373"/>
      <c r="E16" s="374"/>
      <c r="F16" s="88" t="s">
        <v>290</v>
      </c>
      <c r="G16" s="373"/>
      <c r="H16" s="375"/>
      <c r="I16" s="89">
        <v>1</v>
      </c>
      <c r="J16" s="89">
        <v>0</v>
      </c>
      <c r="K16" s="89">
        <v>1</v>
      </c>
      <c r="L16" s="90" t="s">
        <v>281</v>
      </c>
      <c r="M16" s="91" t="s">
        <v>282</v>
      </c>
      <c r="N16" s="89">
        <v>1</v>
      </c>
      <c r="O16" s="89">
        <v>0</v>
      </c>
      <c r="P16" s="89">
        <v>1</v>
      </c>
      <c r="Q16" s="92">
        <f t="shared" si="0"/>
        <v>1</v>
      </c>
      <c r="R16" s="93">
        <f t="shared" si="1"/>
        <v>1</v>
      </c>
    </row>
    <row r="17" spans="1:18" ht="63" x14ac:dyDescent="0.35">
      <c r="A17" s="376">
        <v>2</v>
      </c>
      <c r="B17" s="377"/>
      <c r="C17" s="377"/>
      <c r="D17" s="373" t="s">
        <v>291</v>
      </c>
      <c r="E17" s="94" t="s">
        <v>279</v>
      </c>
      <c r="F17" s="95" t="s">
        <v>292</v>
      </c>
      <c r="G17" s="134"/>
      <c r="H17" s="379"/>
      <c r="I17" s="89">
        <v>1</v>
      </c>
      <c r="J17" s="89">
        <v>0</v>
      </c>
      <c r="K17" s="89">
        <v>1</v>
      </c>
      <c r="L17" s="90" t="s">
        <v>291</v>
      </c>
      <c r="M17" s="91" t="s">
        <v>282</v>
      </c>
      <c r="N17" s="89">
        <v>1</v>
      </c>
      <c r="O17" s="89">
        <v>0</v>
      </c>
      <c r="P17" s="89">
        <v>1</v>
      </c>
      <c r="Q17" s="92">
        <f t="shared" si="0"/>
        <v>1</v>
      </c>
      <c r="R17" s="93">
        <f t="shared" si="1"/>
        <v>1</v>
      </c>
    </row>
    <row r="18" spans="1:18" ht="126" x14ac:dyDescent="0.35">
      <c r="A18" s="376"/>
      <c r="B18" s="377"/>
      <c r="C18" s="377"/>
      <c r="D18" s="373"/>
      <c r="E18" s="94" t="s">
        <v>293</v>
      </c>
      <c r="F18" s="95" t="s">
        <v>294</v>
      </c>
      <c r="G18" s="134"/>
      <c r="H18" s="379"/>
      <c r="I18" s="89">
        <v>1</v>
      </c>
      <c r="J18" s="89">
        <v>0</v>
      </c>
      <c r="K18" s="89">
        <v>1</v>
      </c>
      <c r="L18" s="90" t="s">
        <v>291</v>
      </c>
      <c r="M18" s="91" t="s">
        <v>282</v>
      </c>
      <c r="N18" s="89">
        <v>1</v>
      </c>
      <c r="O18" s="89">
        <v>0</v>
      </c>
      <c r="P18" s="89">
        <v>1</v>
      </c>
      <c r="Q18" s="92">
        <f t="shared" si="0"/>
        <v>1</v>
      </c>
      <c r="R18" s="93">
        <f t="shared" si="1"/>
        <v>1</v>
      </c>
    </row>
    <row r="19" spans="1:18" ht="168" x14ac:dyDescent="0.35">
      <c r="A19" s="376"/>
      <c r="B19" s="377"/>
      <c r="C19" s="377"/>
      <c r="D19" s="373"/>
      <c r="E19" s="94" t="s">
        <v>295</v>
      </c>
      <c r="F19" s="95" t="s">
        <v>296</v>
      </c>
      <c r="G19" s="134"/>
      <c r="H19" s="379"/>
      <c r="I19" s="89">
        <v>1</v>
      </c>
      <c r="J19" s="89">
        <v>0</v>
      </c>
      <c r="K19" s="89">
        <v>1</v>
      </c>
      <c r="L19" s="90" t="s">
        <v>291</v>
      </c>
      <c r="M19" s="91" t="s">
        <v>282</v>
      </c>
      <c r="N19" s="89">
        <v>1</v>
      </c>
      <c r="O19" s="89">
        <v>0</v>
      </c>
      <c r="P19" s="89">
        <v>1</v>
      </c>
      <c r="Q19" s="92">
        <f t="shared" si="0"/>
        <v>1</v>
      </c>
      <c r="R19" s="93">
        <f t="shared" si="1"/>
        <v>1</v>
      </c>
    </row>
    <row r="20" spans="1:18" ht="126" x14ac:dyDescent="0.35">
      <c r="A20" s="376"/>
      <c r="B20" s="377"/>
      <c r="C20" s="377"/>
      <c r="D20" s="373"/>
      <c r="E20" s="94" t="s">
        <v>295</v>
      </c>
      <c r="F20" s="96" t="s">
        <v>297</v>
      </c>
      <c r="G20" s="91"/>
      <c r="H20" s="379"/>
      <c r="I20" s="89">
        <v>1</v>
      </c>
      <c r="J20" s="89">
        <v>0</v>
      </c>
      <c r="K20" s="89">
        <v>1</v>
      </c>
      <c r="L20" s="90" t="s">
        <v>291</v>
      </c>
      <c r="M20" s="91" t="s">
        <v>282</v>
      </c>
      <c r="N20" s="89">
        <v>1</v>
      </c>
      <c r="O20" s="89">
        <v>0</v>
      </c>
      <c r="P20" s="89">
        <v>1</v>
      </c>
      <c r="Q20" s="92">
        <f t="shared" si="0"/>
        <v>1</v>
      </c>
      <c r="R20" s="93">
        <f t="shared" si="1"/>
        <v>1</v>
      </c>
    </row>
    <row r="21" spans="1:18" ht="105" x14ac:dyDescent="0.35">
      <c r="A21" s="376"/>
      <c r="B21" s="377"/>
      <c r="C21" s="377"/>
      <c r="D21" s="373"/>
      <c r="E21" s="94" t="s">
        <v>295</v>
      </c>
      <c r="F21" s="96" t="s">
        <v>298</v>
      </c>
      <c r="G21" s="91"/>
      <c r="H21" s="379"/>
      <c r="I21" s="89">
        <v>1</v>
      </c>
      <c r="J21" s="89">
        <v>0</v>
      </c>
      <c r="K21" s="89">
        <v>1</v>
      </c>
      <c r="L21" s="90" t="s">
        <v>291</v>
      </c>
      <c r="M21" s="91" t="s">
        <v>282</v>
      </c>
      <c r="N21" s="89">
        <v>1</v>
      </c>
      <c r="O21" s="89">
        <v>0</v>
      </c>
      <c r="P21" s="89">
        <v>1</v>
      </c>
      <c r="Q21" s="92">
        <f t="shared" si="0"/>
        <v>1</v>
      </c>
      <c r="R21" s="93">
        <f t="shared" si="1"/>
        <v>1</v>
      </c>
    </row>
    <row r="22" spans="1:18" ht="126" x14ac:dyDescent="0.35">
      <c r="A22" s="376"/>
      <c r="B22" s="377"/>
      <c r="C22" s="377"/>
      <c r="D22" s="373"/>
      <c r="E22" s="94" t="s">
        <v>293</v>
      </c>
      <c r="F22" s="95" t="s">
        <v>299</v>
      </c>
      <c r="G22" s="134"/>
      <c r="H22" s="379"/>
      <c r="I22" s="89">
        <v>1</v>
      </c>
      <c r="J22" s="89">
        <v>0</v>
      </c>
      <c r="K22" s="89">
        <v>1</v>
      </c>
      <c r="L22" s="90" t="s">
        <v>291</v>
      </c>
      <c r="M22" s="91" t="s">
        <v>282</v>
      </c>
      <c r="N22" s="89">
        <v>1</v>
      </c>
      <c r="O22" s="89">
        <v>0</v>
      </c>
      <c r="P22" s="89">
        <v>1</v>
      </c>
      <c r="Q22" s="92">
        <f t="shared" si="0"/>
        <v>1</v>
      </c>
      <c r="R22" s="93">
        <f t="shared" si="1"/>
        <v>1</v>
      </c>
    </row>
    <row r="23" spans="1:18" ht="63" x14ac:dyDescent="0.35">
      <c r="A23" s="376">
        <v>3</v>
      </c>
      <c r="B23" s="377"/>
      <c r="C23" s="377"/>
      <c r="D23" s="373" t="s">
        <v>291</v>
      </c>
      <c r="E23" s="378" t="s">
        <v>300</v>
      </c>
      <c r="F23" s="95" t="s">
        <v>301</v>
      </c>
      <c r="G23" s="134"/>
      <c r="H23" s="379"/>
      <c r="I23" s="89">
        <v>1</v>
      </c>
      <c r="J23" s="89">
        <v>0</v>
      </c>
      <c r="K23" s="89">
        <v>1</v>
      </c>
      <c r="L23" s="90" t="s">
        <v>302</v>
      </c>
      <c r="M23" s="91" t="s">
        <v>282</v>
      </c>
      <c r="N23" s="89">
        <v>1</v>
      </c>
      <c r="O23" s="89">
        <v>0</v>
      </c>
      <c r="P23" s="89">
        <v>1</v>
      </c>
      <c r="Q23" s="92">
        <f t="shared" si="0"/>
        <v>1</v>
      </c>
      <c r="R23" s="93">
        <f t="shared" si="1"/>
        <v>1</v>
      </c>
    </row>
    <row r="24" spans="1:18" ht="63" x14ac:dyDescent="0.35">
      <c r="A24" s="376"/>
      <c r="B24" s="377"/>
      <c r="C24" s="377"/>
      <c r="D24" s="373"/>
      <c r="E24" s="378"/>
      <c r="F24" s="95" t="s">
        <v>303</v>
      </c>
      <c r="G24" s="134"/>
      <c r="H24" s="379"/>
      <c r="I24" s="89">
        <v>1</v>
      </c>
      <c r="J24" s="89">
        <v>0</v>
      </c>
      <c r="K24" s="89">
        <v>1</v>
      </c>
      <c r="L24" s="90" t="s">
        <v>302</v>
      </c>
      <c r="M24" s="91" t="s">
        <v>282</v>
      </c>
      <c r="N24" s="89">
        <v>1</v>
      </c>
      <c r="O24" s="89">
        <v>0</v>
      </c>
      <c r="P24" s="89">
        <v>1</v>
      </c>
      <c r="Q24" s="92">
        <f t="shared" si="0"/>
        <v>1</v>
      </c>
      <c r="R24" s="93">
        <f t="shared" si="1"/>
        <v>1</v>
      </c>
    </row>
    <row r="25" spans="1:18" ht="63" x14ac:dyDescent="0.35">
      <c r="A25" s="376"/>
      <c r="B25" s="377"/>
      <c r="C25" s="377"/>
      <c r="D25" s="373"/>
      <c r="E25" s="378"/>
      <c r="F25" s="95" t="s">
        <v>304</v>
      </c>
      <c r="G25" s="134"/>
      <c r="H25" s="379"/>
      <c r="I25" s="89">
        <v>1</v>
      </c>
      <c r="J25" s="89">
        <v>0</v>
      </c>
      <c r="K25" s="89">
        <v>1</v>
      </c>
      <c r="L25" s="90" t="s">
        <v>302</v>
      </c>
      <c r="M25" s="91" t="s">
        <v>282</v>
      </c>
      <c r="N25" s="89">
        <v>1</v>
      </c>
      <c r="O25" s="89">
        <v>0</v>
      </c>
      <c r="P25" s="89">
        <v>1</v>
      </c>
      <c r="Q25" s="92">
        <f t="shared" si="0"/>
        <v>1</v>
      </c>
      <c r="R25" s="93">
        <f t="shared" si="1"/>
        <v>1</v>
      </c>
    </row>
    <row r="26" spans="1:18" ht="63" x14ac:dyDescent="0.35">
      <c r="A26" s="376"/>
      <c r="B26" s="377"/>
      <c r="C26" s="377"/>
      <c r="D26" s="373"/>
      <c r="E26" s="378"/>
      <c r="F26" s="95" t="s">
        <v>305</v>
      </c>
      <c r="G26" s="134"/>
      <c r="H26" s="379"/>
      <c r="I26" s="89">
        <v>1</v>
      </c>
      <c r="J26" s="89">
        <v>0</v>
      </c>
      <c r="K26" s="89">
        <v>1</v>
      </c>
      <c r="L26" s="90" t="s">
        <v>302</v>
      </c>
      <c r="M26" s="91" t="s">
        <v>282</v>
      </c>
      <c r="N26" s="89">
        <v>1</v>
      </c>
      <c r="O26" s="89">
        <v>0</v>
      </c>
      <c r="P26" s="89">
        <v>1</v>
      </c>
      <c r="Q26" s="92">
        <f t="shared" si="0"/>
        <v>1</v>
      </c>
      <c r="R26" s="93">
        <f t="shared" si="1"/>
        <v>1</v>
      </c>
    </row>
    <row r="27" spans="1:18" ht="63" x14ac:dyDescent="0.35">
      <c r="A27" s="376"/>
      <c r="B27" s="377"/>
      <c r="C27" s="377"/>
      <c r="D27" s="373"/>
      <c r="E27" s="378"/>
      <c r="F27" s="95" t="s">
        <v>306</v>
      </c>
      <c r="G27" s="134"/>
      <c r="H27" s="379"/>
      <c r="I27" s="89">
        <v>1</v>
      </c>
      <c r="J27" s="89">
        <v>0</v>
      </c>
      <c r="K27" s="89">
        <v>1</v>
      </c>
      <c r="L27" s="90" t="s">
        <v>302</v>
      </c>
      <c r="M27" s="91" t="s">
        <v>282</v>
      </c>
      <c r="N27" s="89">
        <v>1</v>
      </c>
      <c r="O27" s="89">
        <v>0</v>
      </c>
      <c r="P27" s="89">
        <v>1</v>
      </c>
      <c r="Q27" s="92">
        <f t="shared" si="0"/>
        <v>1</v>
      </c>
      <c r="R27" s="93">
        <f t="shared" si="1"/>
        <v>1</v>
      </c>
    </row>
    <row r="28" spans="1:18" ht="63" x14ac:dyDescent="0.35">
      <c r="A28" s="376"/>
      <c r="B28" s="377"/>
      <c r="C28" s="377"/>
      <c r="D28" s="373"/>
      <c r="E28" s="378"/>
      <c r="F28" s="95" t="s">
        <v>307</v>
      </c>
      <c r="G28" s="134"/>
      <c r="H28" s="379"/>
      <c r="I28" s="89">
        <v>1</v>
      </c>
      <c r="J28" s="89">
        <v>0</v>
      </c>
      <c r="K28" s="89">
        <v>1</v>
      </c>
      <c r="L28" s="90" t="s">
        <v>302</v>
      </c>
      <c r="M28" s="91" t="s">
        <v>282</v>
      </c>
      <c r="N28" s="89">
        <v>1</v>
      </c>
      <c r="O28" s="89">
        <v>0</v>
      </c>
      <c r="P28" s="89">
        <v>1</v>
      </c>
      <c r="Q28" s="92">
        <f t="shared" si="0"/>
        <v>1</v>
      </c>
      <c r="R28" s="93">
        <f t="shared" si="1"/>
        <v>1</v>
      </c>
    </row>
    <row r="29" spans="1:18" ht="63" x14ac:dyDescent="0.35">
      <c r="A29" s="376"/>
      <c r="B29" s="377"/>
      <c r="C29" s="377"/>
      <c r="D29" s="373"/>
      <c r="E29" s="378"/>
      <c r="F29" s="95" t="s">
        <v>308</v>
      </c>
      <c r="G29" s="134"/>
      <c r="H29" s="379"/>
      <c r="I29" s="89">
        <v>1</v>
      </c>
      <c r="J29" s="89">
        <v>0</v>
      </c>
      <c r="K29" s="89">
        <v>1</v>
      </c>
      <c r="L29" s="90" t="s">
        <v>302</v>
      </c>
      <c r="M29" s="91" t="s">
        <v>282</v>
      </c>
      <c r="N29" s="89">
        <v>1</v>
      </c>
      <c r="O29" s="89">
        <v>0</v>
      </c>
      <c r="P29" s="89">
        <v>1</v>
      </c>
      <c r="Q29" s="92">
        <f t="shared" si="0"/>
        <v>1</v>
      </c>
      <c r="R29" s="93">
        <f t="shared" si="1"/>
        <v>1</v>
      </c>
    </row>
    <row r="30" spans="1:18" ht="63" x14ac:dyDescent="0.35">
      <c r="A30" s="376"/>
      <c r="B30" s="377"/>
      <c r="C30" s="377"/>
      <c r="D30" s="373"/>
      <c r="E30" s="378"/>
      <c r="F30" s="95" t="s">
        <v>309</v>
      </c>
      <c r="G30" s="134"/>
      <c r="H30" s="379"/>
      <c r="I30" s="89">
        <v>1</v>
      </c>
      <c r="J30" s="89">
        <v>0</v>
      </c>
      <c r="K30" s="89">
        <v>2</v>
      </c>
      <c r="L30" s="90" t="s">
        <v>302</v>
      </c>
      <c r="M30" s="91" t="s">
        <v>282</v>
      </c>
      <c r="N30" s="89">
        <v>1</v>
      </c>
      <c r="O30" s="89">
        <v>0</v>
      </c>
      <c r="P30" s="89">
        <v>2</v>
      </c>
      <c r="Q30" s="92">
        <f t="shared" si="0"/>
        <v>0.5</v>
      </c>
      <c r="R30" s="93">
        <f t="shared" si="1"/>
        <v>1</v>
      </c>
    </row>
    <row r="31" spans="1:18" ht="42" x14ac:dyDescent="0.35">
      <c r="A31" s="353">
        <v>4</v>
      </c>
      <c r="B31" s="380"/>
      <c r="C31" s="377"/>
      <c r="D31" s="373" t="s">
        <v>310</v>
      </c>
      <c r="E31" s="381" t="s">
        <v>311</v>
      </c>
      <c r="F31" s="95" t="s">
        <v>312</v>
      </c>
      <c r="G31" s="134"/>
      <c r="H31" s="137"/>
      <c r="I31" s="135">
        <v>1</v>
      </c>
      <c r="J31" s="89">
        <v>0</v>
      </c>
      <c r="K31" s="89">
        <v>1</v>
      </c>
      <c r="L31" s="90" t="s">
        <v>313</v>
      </c>
      <c r="M31" s="91" t="s">
        <v>282</v>
      </c>
      <c r="N31" s="89">
        <v>1</v>
      </c>
      <c r="O31" s="89">
        <v>0</v>
      </c>
      <c r="P31" s="89">
        <v>1</v>
      </c>
      <c r="Q31" s="92">
        <f t="shared" si="0"/>
        <v>1</v>
      </c>
      <c r="R31" s="93">
        <f t="shared" si="1"/>
        <v>1</v>
      </c>
    </row>
    <row r="32" spans="1:18" x14ac:dyDescent="0.35">
      <c r="A32" s="354"/>
      <c r="B32" s="380"/>
      <c r="C32" s="377"/>
      <c r="D32" s="373"/>
      <c r="E32" s="381"/>
      <c r="F32" s="95" t="s">
        <v>314</v>
      </c>
      <c r="G32" s="134"/>
      <c r="H32" s="137"/>
      <c r="I32" s="135">
        <v>1</v>
      </c>
      <c r="J32" s="89">
        <v>1</v>
      </c>
      <c r="K32" s="89">
        <v>1</v>
      </c>
      <c r="L32" s="90" t="s">
        <v>313</v>
      </c>
      <c r="M32" s="91" t="s">
        <v>282</v>
      </c>
      <c r="N32" s="89">
        <v>1</v>
      </c>
      <c r="O32" s="89">
        <v>1</v>
      </c>
      <c r="P32" s="89">
        <v>1</v>
      </c>
      <c r="Q32" s="92">
        <f t="shared" si="0"/>
        <v>1</v>
      </c>
      <c r="R32" s="93">
        <f t="shared" si="1"/>
        <v>1</v>
      </c>
    </row>
    <row r="33" spans="1:18" ht="42" x14ac:dyDescent="0.35">
      <c r="A33" s="354"/>
      <c r="B33" s="380"/>
      <c r="C33" s="377"/>
      <c r="D33" s="373"/>
      <c r="E33" s="381"/>
      <c r="F33" s="95" t="s">
        <v>315</v>
      </c>
      <c r="G33" s="134"/>
      <c r="H33" s="137"/>
      <c r="I33" s="135">
        <v>1</v>
      </c>
      <c r="J33" s="89">
        <v>0</v>
      </c>
      <c r="K33" s="89">
        <v>1</v>
      </c>
      <c r="L33" s="90" t="s">
        <v>313</v>
      </c>
      <c r="M33" s="91" t="s">
        <v>282</v>
      </c>
      <c r="N33" s="89">
        <v>1</v>
      </c>
      <c r="O33" s="89">
        <v>0</v>
      </c>
      <c r="P33" s="89">
        <v>1</v>
      </c>
      <c r="Q33" s="92">
        <f t="shared" si="0"/>
        <v>1</v>
      </c>
      <c r="R33" s="93">
        <f t="shared" si="1"/>
        <v>1</v>
      </c>
    </row>
    <row r="34" spans="1:18" ht="30" customHeight="1" x14ac:dyDescent="0.35">
      <c r="A34" s="354"/>
      <c r="B34" s="380"/>
      <c r="C34" s="377"/>
      <c r="D34" s="373"/>
      <c r="E34" s="381"/>
      <c r="F34" s="95" t="s">
        <v>316</v>
      </c>
      <c r="G34" s="134"/>
      <c r="H34" s="137"/>
      <c r="I34" s="135">
        <v>1</v>
      </c>
      <c r="J34" s="89">
        <v>0</v>
      </c>
      <c r="K34" s="89">
        <v>1</v>
      </c>
      <c r="L34" s="90" t="s">
        <v>313</v>
      </c>
      <c r="M34" s="91" t="s">
        <v>282</v>
      </c>
      <c r="N34" s="89">
        <v>1</v>
      </c>
      <c r="O34" s="89">
        <v>0</v>
      </c>
      <c r="P34" s="89">
        <v>1</v>
      </c>
      <c r="Q34" s="92">
        <f t="shared" si="0"/>
        <v>1</v>
      </c>
      <c r="R34" s="93">
        <f t="shared" si="1"/>
        <v>1</v>
      </c>
    </row>
    <row r="35" spans="1:18" ht="42" x14ac:dyDescent="0.35">
      <c r="A35" s="355"/>
      <c r="B35" s="380"/>
      <c r="C35" s="377"/>
      <c r="D35" s="373"/>
      <c r="E35" s="381"/>
      <c r="F35" s="95" t="s">
        <v>317</v>
      </c>
      <c r="G35" s="134"/>
      <c r="H35" s="137"/>
      <c r="I35" s="135">
        <v>1</v>
      </c>
      <c r="J35" s="89">
        <v>0</v>
      </c>
      <c r="K35" s="89">
        <v>1</v>
      </c>
      <c r="L35" s="90" t="s">
        <v>313</v>
      </c>
      <c r="M35" s="91" t="s">
        <v>282</v>
      </c>
      <c r="N35" s="89">
        <v>1</v>
      </c>
      <c r="O35" s="89">
        <v>0</v>
      </c>
      <c r="P35" s="89">
        <v>1</v>
      </c>
      <c r="Q35" s="92">
        <f t="shared" si="0"/>
        <v>1</v>
      </c>
      <c r="R35" s="93">
        <f t="shared" si="1"/>
        <v>1</v>
      </c>
    </row>
    <row r="36" spans="1:18" ht="105" x14ac:dyDescent="0.35">
      <c r="A36" s="372">
        <v>5</v>
      </c>
      <c r="B36" s="377"/>
      <c r="C36" s="377" t="s">
        <v>318</v>
      </c>
      <c r="D36" s="373" t="s">
        <v>319</v>
      </c>
      <c r="E36" s="381" t="s">
        <v>320</v>
      </c>
      <c r="F36" s="88" t="s">
        <v>321</v>
      </c>
      <c r="G36" s="134"/>
      <c r="H36" s="379"/>
      <c r="I36" s="135">
        <v>1</v>
      </c>
      <c r="J36" s="89">
        <v>1</v>
      </c>
      <c r="K36" s="89">
        <v>1</v>
      </c>
      <c r="L36" s="90" t="s">
        <v>44</v>
      </c>
      <c r="M36" s="91" t="s">
        <v>282</v>
      </c>
      <c r="N36" s="89">
        <v>1</v>
      </c>
      <c r="O36" s="89">
        <v>1</v>
      </c>
      <c r="P36" s="89">
        <v>1</v>
      </c>
      <c r="Q36" s="92">
        <f t="shared" si="0"/>
        <v>1</v>
      </c>
      <c r="R36" s="93">
        <f t="shared" si="1"/>
        <v>1</v>
      </c>
    </row>
    <row r="37" spans="1:18" ht="147" x14ac:dyDescent="0.35">
      <c r="A37" s="372"/>
      <c r="B37" s="377"/>
      <c r="C37" s="377"/>
      <c r="D37" s="373"/>
      <c r="E37" s="381"/>
      <c r="F37" s="88" t="s">
        <v>322</v>
      </c>
      <c r="G37" s="134"/>
      <c r="H37" s="379"/>
      <c r="I37" s="135">
        <v>1</v>
      </c>
      <c r="J37" s="89">
        <v>1</v>
      </c>
      <c r="K37" s="89">
        <v>1</v>
      </c>
      <c r="L37" s="90" t="s">
        <v>44</v>
      </c>
      <c r="M37" s="91" t="s">
        <v>282</v>
      </c>
      <c r="N37" s="89">
        <v>1</v>
      </c>
      <c r="O37" s="89">
        <v>1</v>
      </c>
      <c r="P37" s="89">
        <v>1</v>
      </c>
      <c r="Q37" s="92">
        <f t="shared" si="0"/>
        <v>1</v>
      </c>
      <c r="R37" s="93">
        <f t="shared" si="1"/>
        <v>1</v>
      </c>
    </row>
    <row r="38" spans="1:18" ht="84" x14ac:dyDescent="0.35">
      <c r="A38" s="372"/>
      <c r="B38" s="377"/>
      <c r="C38" s="377"/>
      <c r="D38" s="373"/>
      <c r="E38" s="381"/>
      <c r="F38" s="88" t="s">
        <v>323</v>
      </c>
      <c r="G38" s="134"/>
      <c r="H38" s="379"/>
      <c r="I38" s="135">
        <v>1</v>
      </c>
      <c r="J38" s="89">
        <v>1</v>
      </c>
      <c r="K38" s="89">
        <v>1</v>
      </c>
      <c r="L38" s="90" t="s">
        <v>44</v>
      </c>
      <c r="M38" s="91" t="s">
        <v>282</v>
      </c>
      <c r="N38" s="89">
        <v>1</v>
      </c>
      <c r="O38" s="89">
        <v>1</v>
      </c>
      <c r="P38" s="89">
        <v>1</v>
      </c>
      <c r="Q38" s="92">
        <f t="shared" si="0"/>
        <v>1</v>
      </c>
      <c r="R38" s="93">
        <f t="shared" si="1"/>
        <v>1</v>
      </c>
    </row>
    <row r="39" spans="1:18" ht="105" x14ac:dyDescent="0.35">
      <c r="A39" s="372"/>
      <c r="B39" s="377"/>
      <c r="C39" s="377"/>
      <c r="D39" s="373"/>
      <c r="E39" s="97" t="s">
        <v>320</v>
      </c>
      <c r="F39" s="95" t="s">
        <v>324</v>
      </c>
      <c r="G39" s="134"/>
      <c r="H39" s="379"/>
      <c r="I39" s="135">
        <v>1</v>
      </c>
      <c r="J39" s="89">
        <v>1</v>
      </c>
      <c r="K39" s="89">
        <v>1</v>
      </c>
      <c r="L39" s="90" t="s">
        <v>44</v>
      </c>
      <c r="M39" s="91" t="s">
        <v>282</v>
      </c>
      <c r="N39" s="89">
        <v>1</v>
      </c>
      <c r="O39" s="89">
        <v>1</v>
      </c>
      <c r="P39" s="89">
        <v>1</v>
      </c>
      <c r="Q39" s="92">
        <f t="shared" si="0"/>
        <v>1</v>
      </c>
      <c r="R39" s="93">
        <f t="shared" si="1"/>
        <v>1</v>
      </c>
    </row>
    <row r="40" spans="1:18" ht="105" x14ac:dyDescent="0.35">
      <c r="A40" s="372"/>
      <c r="B40" s="377"/>
      <c r="C40" s="377"/>
      <c r="D40" s="373"/>
      <c r="E40" s="97" t="s">
        <v>320</v>
      </c>
      <c r="F40" s="95" t="s">
        <v>325</v>
      </c>
      <c r="G40" s="134"/>
      <c r="H40" s="379"/>
      <c r="I40" s="135">
        <v>1</v>
      </c>
      <c r="J40" s="89">
        <v>1</v>
      </c>
      <c r="K40" s="89">
        <v>1</v>
      </c>
      <c r="L40" s="90" t="s">
        <v>44</v>
      </c>
      <c r="M40" s="91" t="s">
        <v>282</v>
      </c>
      <c r="N40" s="89">
        <v>1</v>
      </c>
      <c r="O40" s="89">
        <v>1</v>
      </c>
      <c r="P40" s="89">
        <v>1</v>
      </c>
      <c r="Q40" s="92">
        <f t="shared" si="0"/>
        <v>1</v>
      </c>
      <c r="R40" s="93">
        <f t="shared" si="1"/>
        <v>1</v>
      </c>
    </row>
    <row r="41" spans="1:18" ht="105" x14ac:dyDescent="0.35">
      <c r="A41" s="372"/>
      <c r="B41" s="377"/>
      <c r="C41" s="377"/>
      <c r="D41" s="373"/>
      <c r="E41" s="97" t="s">
        <v>320</v>
      </c>
      <c r="F41" s="95" t="s">
        <v>326</v>
      </c>
      <c r="G41" s="134"/>
      <c r="H41" s="379"/>
      <c r="I41" s="135">
        <v>1</v>
      </c>
      <c r="J41" s="89">
        <v>1</v>
      </c>
      <c r="K41" s="89">
        <v>1</v>
      </c>
      <c r="L41" s="90" t="s">
        <v>44</v>
      </c>
      <c r="M41" s="91" t="s">
        <v>282</v>
      </c>
      <c r="N41" s="89">
        <v>1</v>
      </c>
      <c r="O41" s="89">
        <v>1</v>
      </c>
      <c r="P41" s="89">
        <v>1</v>
      </c>
      <c r="Q41" s="92">
        <f t="shared" si="0"/>
        <v>1</v>
      </c>
      <c r="R41" s="93">
        <f t="shared" si="1"/>
        <v>1</v>
      </c>
    </row>
    <row r="42" spans="1:18" ht="105" x14ac:dyDescent="0.35">
      <c r="A42" s="372"/>
      <c r="B42" s="377"/>
      <c r="C42" s="377"/>
      <c r="D42" s="373"/>
      <c r="E42" s="97" t="s">
        <v>320</v>
      </c>
      <c r="F42" s="95" t="s">
        <v>327</v>
      </c>
      <c r="G42" s="134"/>
      <c r="H42" s="379"/>
      <c r="I42" s="135">
        <v>1</v>
      </c>
      <c r="J42" s="89">
        <v>1</v>
      </c>
      <c r="K42" s="89">
        <v>1</v>
      </c>
      <c r="L42" s="90" t="s">
        <v>44</v>
      </c>
      <c r="M42" s="91" t="s">
        <v>282</v>
      </c>
      <c r="N42" s="89">
        <v>1</v>
      </c>
      <c r="O42" s="89">
        <v>1</v>
      </c>
      <c r="P42" s="89">
        <v>1</v>
      </c>
      <c r="Q42" s="92">
        <f t="shared" si="0"/>
        <v>1</v>
      </c>
      <c r="R42" s="93">
        <f t="shared" si="1"/>
        <v>1</v>
      </c>
    </row>
    <row r="43" spans="1:18" ht="105" x14ac:dyDescent="0.35">
      <c r="A43" s="372"/>
      <c r="B43" s="377"/>
      <c r="C43" s="377"/>
      <c r="D43" s="373"/>
      <c r="E43" s="97" t="s">
        <v>320</v>
      </c>
      <c r="F43" s="95" t="s">
        <v>328</v>
      </c>
      <c r="G43" s="134"/>
      <c r="H43" s="379"/>
      <c r="I43" s="135">
        <v>1</v>
      </c>
      <c r="J43" s="89">
        <v>1</v>
      </c>
      <c r="K43" s="89">
        <v>1</v>
      </c>
      <c r="L43" s="90" t="s">
        <v>44</v>
      </c>
      <c r="M43" s="91" t="s">
        <v>282</v>
      </c>
      <c r="N43" s="89">
        <v>1</v>
      </c>
      <c r="O43" s="89">
        <v>1</v>
      </c>
      <c r="P43" s="89">
        <v>1</v>
      </c>
      <c r="Q43" s="92">
        <f t="shared" si="0"/>
        <v>1</v>
      </c>
      <c r="R43" s="93">
        <f t="shared" si="1"/>
        <v>1</v>
      </c>
    </row>
    <row r="44" spans="1:18" ht="105" x14ac:dyDescent="0.35">
      <c r="A44" s="372"/>
      <c r="B44" s="377"/>
      <c r="C44" s="377"/>
      <c r="D44" s="373"/>
      <c r="E44" s="97" t="s">
        <v>320</v>
      </c>
      <c r="F44" s="95" t="s">
        <v>329</v>
      </c>
      <c r="G44" s="134"/>
      <c r="H44" s="379"/>
      <c r="I44" s="135">
        <v>1</v>
      </c>
      <c r="J44" s="89">
        <v>1</v>
      </c>
      <c r="K44" s="89">
        <v>1</v>
      </c>
      <c r="L44" s="90" t="s">
        <v>44</v>
      </c>
      <c r="M44" s="91" t="s">
        <v>282</v>
      </c>
      <c r="N44" s="89">
        <v>1</v>
      </c>
      <c r="O44" s="89">
        <v>1</v>
      </c>
      <c r="P44" s="89">
        <v>1</v>
      </c>
      <c r="Q44" s="92">
        <f t="shared" si="0"/>
        <v>1</v>
      </c>
      <c r="R44" s="93">
        <f t="shared" si="1"/>
        <v>1</v>
      </c>
    </row>
    <row r="45" spans="1:18" ht="105" x14ac:dyDescent="0.35">
      <c r="A45" s="372"/>
      <c r="B45" s="377"/>
      <c r="C45" s="377"/>
      <c r="D45" s="373"/>
      <c r="E45" s="97" t="s">
        <v>320</v>
      </c>
      <c r="F45" s="95" t="s">
        <v>330</v>
      </c>
      <c r="G45" s="134"/>
      <c r="H45" s="379"/>
      <c r="I45" s="135">
        <v>1</v>
      </c>
      <c r="J45" s="89">
        <v>1</v>
      </c>
      <c r="K45" s="89">
        <v>1</v>
      </c>
      <c r="L45" s="90" t="s">
        <v>44</v>
      </c>
      <c r="M45" s="91" t="s">
        <v>282</v>
      </c>
      <c r="N45" s="89">
        <v>1</v>
      </c>
      <c r="O45" s="89">
        <v>1</v>
      </c>
      <c r="P45" s="89">
        <v>1</v>
      </c>
      <c r="Q45" s="92">
        <f t="shared" si="0"/>
        <v>1</v>
      </c>
      <c r="R45" s="93">
        <f t="shared" si="1"/>
        <v>1</v>
      </c>
    </row>
    <row r="46" spans="1:18" ht="105" x14ac:dyDescent="0.35">
      <c r="A46" s="372"/>
      <c r="B46" s="377"/>
      <c r="C46" s="377"/>
      <c r="D46" s="373"/>
      <c r="E46" s="97" t="s">
        <v>320</v>
      </c>
      <c r="F46" s="95" t="s">
        <v>331</v>
      </c>
      <c r="G46" s="134"/>
      <c r="H46" s="379"/>
      <c r="I46" s="135">
        <v>1</v>
      </c>
      <c r="J46" s="89">
        <v>0</v>
      </c>
      <c r="K46" s="89">
        <v>1</v>
      </c>
      <c r="L46" s="90" t="s">
        <v>44</v>
      </c>
      <c r="M46" s="91" t="s">
        <v>282</v>
      </c>
      <c r="N46" s="89">
        <v>1</v>
      </c>
      <c r="O46" s="89">
        <v>0</v>
      </c>
      <c r="P46" s="89">
        <v>1</v>
      </c>
      <c r="Q46" s="92">
        <f t="shared" si="0"/>
        <v>1</v>
      </c>
      <c r="R46" s="93">
        <f t="shared" si="1"/>
        <v>1</v>
      </c>
    </row>
    <row r="47" spans="1:18" ht="105" x14ac:dyDescent="0.35">
      <c r="A47" s="372"/>
      <c r="B47" s="377"/>
      <c r="C47" s="377"/>
      <c r="D47" s="373"/>
      <c r="E47" s="97" t="s">
        <v>320</v>
      </c>
      <c r="F47" s="95" t="s">
        <v>332</v>
      </c>
      <c r="G47" s="134"/>
      <c r="H47" s="379"/>
      <c r="I47" s="135">
        <v>1</v>
      </c>
      <c r="J47" s="89">
        <v>0</v>
      </c>
      <c r="K47" s="89">
        <v>1</v>
      </c>
      <c r="L47" s="90" t="s">
        <v>44</v>
      </c>
      <c r="M47" s="91" t="s">
        <v>282</v>
      </c>
      <c r="N47" s="89">
        <v>1</v>
      </c>
      <c r="O47" s="89">
        <v>0</v>
      </c>
      <c r="P47" s="89">
        <v>1</v>
      </c>
      <c r="Q47" s="92">
        <f t="shared" si="0"/>
        <v>1</v>
      </c>
      <c r="R47" s="93">
        <f t="shared" si="1"/>
        <v>1</v>
      </c>
    </row>
    <row r="48" spans="1:18" ht="105" x14ac:dyDescent="0.35">
      <c r="A48" s="372"/>
      <c r="B48" s="377"/>
      <c r="C48" s="377"/>
      <c r="D48" s="373"/>
      <c r="E48" s="97" t="s">
        <v>320</v>
      </c>
      <c r="F48" s="95" t="s">
        <v>333</v>
      </c>
      <c r="G48" s="134"/>
      <c r="H48" s="379"/>
      <c r="I48" s="135">
        <v>1</v>
      </c>
      <c r="J48" s="89">
        <v>0</v>
      </c>
      <c r="K48" s="89">
        <v>1</v>
      </c>
      <c r="L48" s="90" t="s">
        <v>44</v>
      </c>
      <c r="M48" s="91" t="s">
        <v>282</v>
      </c>
      <c r="N48" s="89">
        <v>1</v>
      </c>
      <c r="O48" s="89">
        <v>0</v>
      </c>
      <c r="P48" s="89">
        <v>1</v>
      </c>
      <c r="Q48" s="92">
        <f t="shared" si="0"/>
        <v>1</v>
      </c>
      <c r="R48" s="93">
        <f t="shared" si="1"/>
        <v>1</v>
      </c>
    </row>
    <row r="49" spans="1:18" ht="105" x14ac:dyDescent="0.35">
      <c r="A49" s="372"/>
      <c r="B49" s="377"/>
      <c r="C49" s="377"/>
      <c r="D49" s="373"/>
      <c r="E49" s="97" t="s">
        <v>320</v>
      </c>
      <c r="F49" s="95" t="s">
        <v>334</v>
      </c>
      <c r="G49" s="134"/>
      <c r="H49" s="379"/>
      <c r="I49" s="135">
        <v>1</v>
      </c>
      <c r="J49" s="89">
        <v>0</v>
      </c>
      <c r="K49" s="89">
        <v>1</v>
      </c>
      <c r="L49" s="90" t="s">
        <v>44</v>
      </c>
      <c r="M49" s="91" t="s">
        <v>282</v>
      </c>
      <c r="N49" s="89">
        <v>1</v>
      </c>
      <c r="O49" s="89">
        <v>0</v>
      </c>
      <c r="P49" s="89">
        <v>1</v>
      </c>
      <c r="Q49" s="92">
        <f t="shared" si="0"/>
        <v>1</v>
      </c>
      <c r="R49" s="93">
        <f t="shared" si="1"/>
        <v>1</v>
      </c>
    </row>
    <row r="50" spans="1:18" ht="105" x14ac:dyDescent="0.35">
      <c r="A50" s="372"/>
      <c r="B50" s="377"/>
      <c r="C50" s="377"/>
      <c r="D50" s="373"/>
      <c r="E50" s="97" t="s">
        <v>320</v>
      </c>
      <c r="F50" s="95" t="s">
        <v>335</v>
      </c>
      <c r="G50" s="134"/>
      <c r="H50" s="379"/>
      <c r="I50" s="135">
        <v>1</v>
      </c>
      <c r="J50" s="89">
        <v>1</v>
      </c>
      <c r="K50" s="89">
        <v>1</v>
      </c>
      <c r="L50" s="90" t="s">
        <v>44</v>
      </c>
      <c r="M50" s="91" t="s">
        <v>282</v>
      </c>
      <c r="N50" s="89">
        <v>1</v>
      </c>
      <c r="O50" s="89">
        <v>1</v>
      </c>
      <c r="P50" s="89">
        <v>1</v>
      </c>
      <c r="Q50" s="92">
        <f t="shared" si="0"/>
        <v>1</v>
      </c>
      <c r="R50" s="93">
        <f t="shared" si="1"/>
        <v>1</v>
      </c>
    </row>
    <row r="51" spans="1:18" ht="105" x14ac:dyDescent="0.35">
      <c r="A51" s="372"/>
      <c r="B51" s="377"/>
      <c r="C51" s="377"/>
      <c r="D51" s="373"/>
      <c r="E51" s="97" t="s">
        <v>320</v>
      </c>
      <c r="F51" s="95" t="s">
        <v>336</v>
      </c>
      <c r="G51" s="134"/>
      <c r="H51" s="379"/>
      <c r="I51" s="135">
        <v>1</v>
      </c>
      <c r="J51" s="89">
        <v>1</v>
      </c>
      <c r="K51" s="89">
        <v>1</v>
      </c>
      <c r="L51" s="90" t="s">
        <v>44</v>
      </c>
      <c r="M51" s="91" t="s">
        <v>282</v>
      </c>
      <c r="N51" s="89">
        <v>1</v>
      </c>
      <c r="O51" s="89">
        <v>1</v>
      </c>
      <c r="P51" s="89">
        <v>1</v>
      </c>
      <c r="Q51" s="92">
        <f t="shared" si="0"/>
        <v>1</v>
      </c>
      <c r="R51" s="93">
        <f t="shared" si="1"/>
        <v>1</v>
      </c>
    </row>
    <row r="52" spans="1:18" ht="105" x14ac:dyDescent="0.35">
      <c r="A52" s="372"/>
      <c r="B52" s="377"/>
      <c r="C52" s="377"/>
      <c r="D52" s="373"/>
      <c r="E52" s="97" t="s">
        <v>320</v>
      </c>
      <c r="F52" s="95" t="s">
        <v>337</v>
      </c>
      <c r="G52" s="134"/>
      <c r="H52" s="379"/>
      <c r="I52" s="135">
        <v>1</v>
      </c>
      <c r="J52" s="89">
        <v>1</v>
      </c>
      <c r="K52" s="89">
        <v>1</v>
      </c>
      <c r="L52" s="90" t="s">
        <v>44</v>
      </c>
      <c r="M52" s="91" t="s">
        <v>282</v>
      </c>
      <c r="N52" s="89">
        <v>1</v>
      </c>
      <c r="O52" s="89">
        <v>1</v>
      </c>
      <c r="P52" s="89">
        <v>1</v>
      </c>
      <c r="Q52" s="92">
        <f t="shared" si="0"/>
        <v>1</v>
      </c>
      <c r="R52" s="93">
        <f t="shared" si="1"/>
        <v>1</v>
      </c>
    </row>
    <row r="53" spans="1:18" ht="105" x14ac:dyDescent="0.35">
      <c r="A53" s="372"/>
      <c r="B53" s="377"/>
      <c r="C53" s="377"/>
      <c r="D53" s="373"/>
      <c r="E53" s="97" t="s">
        <v>320</v>
      </c>
      <c r="F53" s="95" t="s">
        <v>338</v>
      </c>
      <c r="G53" s="134"/>
      <c r="H53" s="379"/>
      <c r="I53" s="135">
        <v>1</v>
      </c>
      <c r="J53" s="89">
        <v>1</v>
      </c>
      <c r="K53" s="89">
        <v>1</v>
      </c>
      <c r="L53" s="90" t="s">
        <v>44</v>
      </c>
      <c r="M53" s="91" t="s">
        <v>282</v>
      </c>
      <c r="N53" s="89">
        <v>1</v>
      </c>
      <c r="O53" s="89">
        <v>1</v>
      </c>
      <c r="P53" s="89">
        <v>1</v>
      </c>
      <c r="Q53" s="92">
        <f t="shared" si="0"/>
        <v>1</v>
      </c>
      <c r="R53" s="93">
        <f t="shared" si="1"/>
        <v>1</v>
      </c>
    </row>
    <row r="54" spans="1:18" ht="105" x14ac:dyDescent="0.35">
      <c r="A54" s="372"/>
      <c r="B54" s="377"/>
      <c r="C54" s="377"/>
      <c r="D54" s="373"/>
      <c r="E54" s="97" t="s">
        <v>320</v>
      </c>
      <c r="F54" s="95" t="s">
        <v>339</v>
      </c>
      <c r="G54" s="134"/>
      <c r="H54" s="379"/>
      <c r="I54" s="135">
        <v>1</v>
      </c>
      <c r="J54" s="89">
        <v>1</v>
      </c>
      <c r="K54" s="89">
        <v>1</v>
      </c>
      <c r="L54" s="90" t="s">
        <v>44</v>
      </c>
      <c r="M54" s="91" t="s">
        <v>282</v>
      </c>
      <c r="N54" s="89">
        <v>1</v>
      </c>
      <c r="O54" s="89">
        <v>1</v>
      </c>
      <c r="P54" s="89">
        <v>1</v>
      </c>
      <c r="Q54" s="92">
        <f t="shared" si="0"/>
        <v>1</v>
      </c>
      <c r="R54" s="93">
        <f t="shared" si="1"/>
        <v>1</v>
      </c>
    </row>
    <row r="55" spans="1:18" ht="105" x14ac:dyDescent="0.35">
      <c r="A55" s="372"/>
      <c r="B55" s="377"/>
      <c r="C55" s="377"/>
      <c r="D55" s="373"/>
      <c r="E55" s="97" t="s">
        <v>320</v>
      </c>
      <c r="F55" s="95" t="s">
        <v>340</v>
      </c>
      <c r="G55" s="134"/>
      <c r="H55" s="379"/>
      <c r="I55" s="135">
        <v>1</v>
      </c>
      <c r="J55" s="89">
        <v>0</v>
      </c>
      <c r="K55" s="89">
        <v>0</v>
      </c>
      <c r="L55" s="90" t="s">
        <v>44</v>
      </c>
      <c r="M55" s="91" t="s">
        <v>282</v>
      </c>
      <c r="N55" s="89">
        <v>1</v>
      </c>
      <c r="O55" s="89">
        <v>0</v>
      </c>
      <c r="P55" s="89">
        <v>1</v>
      </c>
      <c r="Q55" s="92">
        <v>1</v>
      </c>
      <c r="R55" s="93">
        <v>1</v>
      </c>
    </row>
    <row r="56" spans="1:18" ht="126" x14ac:dyDescent="0.35">
      <c r="A56" s="372"/>
      <c r="B56" s="377"/>
      <c r="C56" s="377"/>
      <c r="D56" s="373"/>
      <c r="E56" s="97" t="s">
        <v>320</v>
      </c>
      <c r="F56" s="95" t="s">
        <v>341</v>
      </c>
      <c r="G56" s="134"/>
      <c r="H56" s="379"/>
      <c r="I56" s="135">
        <v>1</v>
      </c>
      <c r="J56" s="89">
        <v>0</v>
      </c>
      <c r="K56" s="89">
        <v>1</v>
      </c>
      <c r="L56" s="90" t="s">
        <v>44</v>
      </c>
      <c r="M56" s="91" t="s">
        <v>282</v>
      </c>
      <c r="N56" s="89">
        <v>1</v>
      </c>
      <c r="O56" s="89">
        <v>0</v>
      </c>
      <c r="P56" s="89">
        <v>1</v>
      </c>
      <c r="Q56" s="92">
        <f t="shared" si="0"/>
        <v>1</v>
      </c>
      <c r="R56" s="93">
        <f t="shared" si="1"/>
        <v>1</v>
      </c>
    </row>
    <row r="57" spans="1:18" ht="105" x14ac:dyDescent="0.35">
      <c r="A57" s="356">
        <v>6</v>
      </c>
      <c r="B57" s="377"/>
      <c r="C57" s="111"/>
      <c r="D57" s="373" t="s">
        <v>40</v>
      </c>
      <c r="E57" s="97" t="s">
        <v>320</v>
      </c>
      <c r="F57" s="95" t="s">
        <v>342</v>
      </c>
      <c r="G57" s="134"/>
      <c r="H57" s="137"/>
      <c r="I57" s="135">
        <v>1</v>
      </c>
      <c r="J57" s="89">
        <v>1</v>
      </c>
      <c r="K57" s="89">
        <v>1</v>
      </c>
      <c r="L57" s="90" t="s">
        <v>40</v>
      </c>
      <c r="M57" s="91" t="s">
        <v>282</v>
      </c>
      <c r="N57" s="89">
        <v>1</v>
      </c>
      <c r="O57" s="89">
        <v>1</v>
      </c>
      <c r="P57" s="89">
        <v>1</v>
      </c>
      <c r="Q57" s="92">
        <f t="shared" si="0"/>
        <v>1</v>
      </c>
      <c r="R57" s="93">
        <f t="shared" si="1"/>
        <v>1</v>
      </c>
    </row>
    <row r="58" spans="1:18" ht="105" x14ac:dyDescent="0.35">
      <c r="A58" s="357"/>
      <c r="B58" s="377"/>
      <c r="C58" s="111"/>
      <c r="D58" s="373"/>
      <c r="E58" s="97" t="s">
        <v>320</v>
      </c>
      <c r="F58" s="95" t="s">
        <v>343</v>
      </c>
      <c r="G58" s="134"/>
      <c r="H58" s="137"/>
      <c r="I58" s="135">
        <v>1</v>
      </c>
      <c r="J58" s="89">
        <v>1</v>
      </c>
      <c r="K58" s="89">
        <v>1</v>
      </c>
      <c r="L58" s="90" t="s">
        <v>40</v>
      </c>
      <c r="M58" s="91" t="s">
        <v>282</v>
      </c>
      <c r="N58" s="89">
        <v>1</v>
      </c>
      <c r="O58" s="89">
        <v>1</v>
      </c>
      <c r="P58" s="89">
        <v>1</v>
      </c>
      <c r="Q58" s="92">
        <f t="shared" si="0"/>
        <v>1</v>
      </c>
      <c r="R58" s="93">
        <f t="shared" si="1"/>
        <v>1</v>
      </c>
    </row>
    <row r="59" spans="1:18" ht="231" x14ac:dyDescent="0.35">
      <c r="A59" s="357"/>
      <c r="B59" s="377"/>
      <c r="C59" s="111"/>
      <c r="D59" s="373"/>
      <c r="E59" s="97" t="s">
        <v>320</v>
      </c>
      <c r="F59" s="98" t="s">
        <v>344</v>
      </c>
      <c r="G59" s="134"/>
      <c r="H59" s="137"/>
      <c r="I59" s="135">
        <v>1</v>
      </c>
      <c r="J59" s="89">
        <v>1</v>
      </c>
      <c r="K59" s="89">
        <v>1</v>
      </c>
      <c r="L59" s="90" t="s">
        <v>345</v>
      </c>
      <c r="M59" s="91" t="s">
        <v>282</v>
      </c>
      <c r="N59" s="89">
        <v>1</v>
      </c>
      <c r="O59" s="89">
        <v>1</v>
      </c>
      <c r="P59" s="89">
        <v>1</v>
      </c>
      <c r="Q59" s="92">
        <f t="shared" si="0"/>
        <v>1</v>
      </c>
      <c r="R59" s="93">
        <f t="shared" si="1"/>
        <v>1</v>
      </c>
    </row>
    <row r="60" spans="1:18" ht="105" x14ac:dyDescent="0.35">
      <c r="A60" s="357"/>
      <c r="B60" s="377"/>
      <c r="C60" s="111"/>
      <c r="D60" s="373"/>
      <c r="E60" s="97" t="s">
        <v>320</v>
      </c>
      <c r="F60" s="88" t="s">
        <v>346</v>
      </c>
      <c r="G60" s="134"/>
      <c r="H60" s="137"/>
      <c r="I60" s="135">
        <v>1</v>
      </c>
      <c r="J60" s="89">
        <v>1</v>
      </c>
      <c r="K60" s="89">
        <v>1</v>
      </c>
      <c r="L60" s="90" t="s">
        <v>345</v>
      </c>
      <c r="M60" s="91" t="s">
        <v>282</v>
      </c>
      <c r="N60" s="89">
        <v>1</v>
      </c>
      <c r="O60" s="89">
        <v>1</v>
      </c>
      <c r="P60" s="89">
        <v>1</v>
      </c>
      <c r="Q60" s="92">
        <f t="shared" si="0"/>
        <v>1</v>
      </c>
      <c r="R60" s="93">
        <f t="shared" si="1"/>
        <v>1</v>
      </c>
    </row>
    <row r="61" spans="1:18" ht="105" x14ac:dyDescent="0.35">
      <c r="A61" s="357"/>
      <c r="B61" s="377"/>
      <c r="C61" s="111"/>
      <c r="D61" s="373"/>
      <c r="E61" s="97" t="s">
        <v>320</v>
      </c>
      <c r="F61" s="95" t="s">
        <v>347</v>
      </c>
      <c r="G61" s="134"/>
      <c r="H61" s="137"/>
      <c r="I61" s="135">
        <v>1</v>
      </c>
      <c r="J61" s="89">
        <v>1</v>
      </c>
      <c r="K61" s="89">
        <v>1</v>
      </c>
      <c r="L61" s="90" t="s">
        <v>40</v>
      </c>
      <c r="M61" s="91" t="s">
        <v>282</v>
      </c>
      <c r="N61" s="89">
        <v>1</v>
      </c>
      <c r="O61" s="89">
        <v>1</v>
      </c>
      <c r="P61" s="89">
        <v>1</v>
      </c>
      <c r="Q61" s="92">
        <f t="shared" si="0"/>
        <v>1</v>
      </c>
      <c r="R61" s="93">
        <f t="shared" si="1"/>
        <v>1</v>
      </c>
    </row>
    <row r="62" spans="1:18" ht="105" x14ac:dyDescent="0.35">
      <c r="A62" s="357"/>
      <c r="B62" s="377"/>
      <c r="C62" s="111"/>
      <c r="D62" s="373"/>
      <c r="E62" s="97" t="s">
        <v>320</v>
      </c>
      <c r="F62" s="88" t="s">
        <v>348</v>
      </c>
      <c r="G62" s="134"/>
      <c r="H62" s="137"/>
      <c r="I62" s="135">
        <v>1</v>
      </c>
      <c r="J62" s="89">
        <v>1</v>
      </c>
      <c r="K62" s="89">
        <v>1</v>
      </c>
      <c r="L62" s="90" t="s">
        <v>40</v>
      </c>
      <c r="M62" s="91" t="s">
        <v>282</v>
      </c>
      <c r="N62" s="89">
        <v>1</v>
      </c>
      <c r="O62" s="89">
        <v>1</v>
      </c>
      <c r="P62" s="89">
        <v>1</v>
      </c>
      <c r="Q62" s="92">
        <f t="shared" si="0"/>
        <v>1</v>
      </c>
      <c r="R62" s="93">
        <f t="shared" si="1"/>
        <v>1</v>
      </c>
    </row>
    <row r="63" spans="1:18" ht="105" x14ac:dyDescent="0.35">
      <c r="A63" s="358"/>
      <c r="B63" s="377"/>
      <c r="C63" s="111"/>
      <c r="D63" s="373"/>
      <c r="E63" s="97" t="s">
        <v>320</v>
      </c>
      <c r="F63" s="95" t="s">
        <v>349</v>
      </c>
      <c r="G63" s="134"/>
      <c r="H63" s="137"/>
      <c r="I63" s="135">
        <v>1</v>
      </c>
      <c r="J63" s="89">
        <v>1</v>
      </c>
      <c r="K63" s="89">
        <v>1</v>
      </c>
      <c r="L63" s="90" t="s">
        <v>350</v>
      </c>
      <c r="M63" s="91" t="s">
        <v>351</v>
      </c>
      <c r="N63" s="89">
        <v>1</v>
      </c>
      <c r="O63" s="89">
        <v>1</v>
      </c>
      <c r="P63" s="89">
        <v>1</v>
      </c>
      <c r="Q63" s="92">
        <f t="shared" si="0"/>
        <v>1</v>
      </c>
      <c r="R63" s="93">
        <f t="shared" si="1"/>
        <v>1</v>
      </c>
    </row>
    <row r="64" spans="1:18" s="136" customFormat="1" ht="63" x14ac:dyDescent="0.35">
      <c r="A64" s="383">
        <v>7</v>
      </c>
      <c r="B64" s="373"/>
      <c r="C64" s="373" t="s">
        <v>352</v>
      </c>
      <c r="D64" s="373" t="s">
        <v>364</v>
      </c>
      <c r="E64" s="381" t="s">
        <v>353</v>
      </c>
      <c r="F64" s="95" t="s">
        <v>354</v>
      </c>
      <c r="G64" s="134"/>
      <c r="H64" s="382"/>
      <c r="I64" s="135">
        <v>1</v>
      </c>
      <c r="J64" s="135">
        <v>0</v>
      </c>
      <c r="K64" s="135">
        <v>1</v>
      </c>
      <c r="L64" s="90" t="s">
        <v>41</v>
      </c>
      <c r="M64" s="91" t="s">
        <v>282</v>
      </c>
      <c r="N64" s="135">
        <v>1</v>
      </c>
      <c r="O64" s="135">
        <v>0</v>
      </c>
      <c r="P64" s="135">
        <v>1</v>
      </c>
      <c r="Q64" s="92">
        <f t="shared" si="0"/>
        <v>1</v>
      </c>
      <c r="R64" s="105">
        <f t="shared" si="1"/>
        <v>1</v>
      </c>
    </row>
    <row r="65" spans="1:18" s="136" customFormat="1" ht="63" x14ac:dyDescent="0.35">
      <c r="A65" s="383"/>
      <c r="B65" s="373"/>
      <c r="C65" s="373"/>
      <c r="D65" s="373"/>
      <c r="E65" s="381"/>
      <c r="F65" s="95" t="s">
        <v>355</v>
      </c>
      <c r="G65" s="134"/>
      <c r="H65" s="382"/>
      <c r="I65" s="135">
        <v>1</v>
      </c>
      <c r="J65" s="135">
        <v>0</v>
      </c>
      <c r="K65" s="135">
        <v>1</v>
      </c>
      <c r="L65" s="90" t="s">
        <v>41</v>
      </c>
      <c r="M65" s="91" t="s">
        <v>282</v>
      </c>
      <c r="N65" s="135">
        <v>1</v>
      </c>
      <c r="O65" s="135">
        <v>0</v>
      </c>
      <c r="P65" s="135">
        <v>1</v>
      </c>
      <c r="Q65" s="92">
        <f t="shared" si="0"/>
        <v>1</v>
      </c>
      <c r="R65" s="105">
        <f t="shared" si="1"/>
        <v>1</v>
      </c>
    </row>
    <row r="66" spans="1:18" s="136" customFormat="1" ht="63" x14ac:dyDescent="0.35">
      <c r="A66" s="383"/>
      <c r="B66" s="373"/>
      <c r="C66" s="373"/>
      <c r="D66" s="373"/>
      <c r="E66" s="381"/>
      <c r="F66" s="95" t="s">
        <v>356</v>
      </c>
      <c r="G66" s="134"/>
      <c r="H66" s="382"/>
      <c r="I66" s="135">
        <v>1</v>
      </c>
      <c r="J66" s="135">
        <v>0</v>
      </c>
      <c r="K66" s="135">
        <v>1</v>
      </c>
      <c r="L66" s="90" t="s">
        <v>41</v>
      </c>
      <c r="M66" s="91" t="s">
        <v>282</v>
      </c>
      <c r="N66" s="135">
        <v>1</v>
      </c>
      <c r="O66" s="135">
        <v>0</v>
      </c>
      <c r="P66" s="135">
        <v>1</v>
      </c>
      <c r="Q66" s="92">
        <f t="shared" si="0"/>
        <v>1</v>
      </c>
      <c r="R66" s="105">
        <f t="shared" si="1"/>
        <v>1</v>
      </c>
    </row>
    <row r="67" spans="1:18" s="136" customFormat="1" ht="63" x14ac:dyDescent="0.35">
      <c r="A67" s="383"/>
      <c r="B67" s="373"/>
      <c r="C67" s="373"/>
      <c r="D67" s="373"/>
      <c r="E67" s="381"/>
      <c r="F67" s="95" t="s">
        <v>357</v>
      </c>
      <c r="G67" s="134"/>
      <c r="H67" s="382"/>
      <c r="I67" s="135">
        <v>1</v>
      </c>
      <c r="J67" s="135">
        <v>0</v>
      </c>
      <c r="K67" s="135">
        <v>1</v>
      </c>
      <c r="L67" s="90" t="s">
        <v>41</v>
      </c>
      <c r="M67" s="91" t="s">
        <v>282</v>
      </c>
      <c r="N67" s="135">
        <v>1</v>
      </c>
      <c r="O67" s="135">
        <v>0</v>
      </c>
      <c r="P67" s="135">
        <v>1</v>
      </c>
      <c r="Q67" s="92">
        <f t="shared" si="0"/>
        <v>1</v>
      </c>
      <c r="R67" s="105">
        <f t="shared" si="1"/>
        <v>1</v>
      </c>
    </row>
    <row r="68" spans="1:18" s="136" customFormat="1" ht="63" x14ac:dyDescent="0.35">
      <c r="A68" s="383"/>
      <c r="B68" s="373"/>
      <c r="C68" s="373"/>
      <c r="D68" s="373"/>
      <c r="E68" s="381"/>
      <c r="F68" s="95" t="s">
        <v>358</v>
      </c>
      <c r="G68" s="134"/>
      <c r="H68" s="382"/>
      <c r="I68" s="135">
        <v>1</v>
      </c>
      <c r="J68" s="135">
        <v>0</v>
      </c>
      <c r="K68" s="135">
        <v>1</v>
      </c>
      <c r="L68" s="90" t="s">
        <v>41</v>
      </c>
      <c r="M68" s="91" t="s">
        <v>282</v>
      </c>
      <c r="N68" s="135">
        <v>1</v>
      </c>
      <c r="O68" s="135">
        <v>0</v>
      </c>
      <c r="P68" s="135">
        <v>1</v>
      </c>
      <c r="Q68" s="92">
        <f t="shared" si="0"/>
        <v>1</v>
      </c>
      <c r="R68" s="105">
        <f t="shared" si="1"/>
        <v>1</v>
      </c>
    </row>
    <row r="69" spans="1:18" s="136" customFormat="1" ht="63" x14ac:dyDescent="0.35">
      <c r="A69" s="383"/>
      <c r="B69" s="373"/>
      <c r="C69" s="373"/>
      <c r="D69" s="373"/>
      <c r="E69" s="381"/>
      <c r="F69" s="95" t="s">
        <v>359</v>
      </c>
      <c r="G69" s="134"/>
      <c r="H69" s="382"/>
      <c r="I69" s="135">
        <v>1</v>
      </c>
      <c r="J69" s="135">
        <v>0</v>
      </c>
      <c r="K69" s="135">
        <v>1</v>
      </c>
      <c r="L69" s="90" t="s">
        <v>41</v>
      </c>
      <c r="M69" s="91" t="s">
        <v>282</v>
      </c>
      <c r="N69" s="135">
        <v>1</v>
      </c>
      <c r="O69" s="135">
        <v>0</v>
      </c>
      <c r="P69" s="135">
        <v>1</v>
      </c>
      <c r="Q69" s="92">
        <f t="shared" si="0"/>
        <v>1</v>
      </c>
      <c r="R69" s="105">
        <f t="shared" si="1"/>
        <v>1</v>
      </c>
    </row>
    <row r="70" spans="1:18" ht="210" x14ac:dyDescent="0.35">
      <c r="A70" s="109">
        <v>8</v>
      </c>
      <c r="B70" s="141"/>
      <c r="C70" s="141"/>
      <c r="D70" s="106"/>
      <c r="E70" s="88" t="s">
        <v>360</v>
      </c>
      <c r="F70" s="107" t="s">
        <v>361</v>
      </c>
      <c r="G70" s="140">
        <v>18236456585</v>
      </c>
      <c r="H70" s="141"/>
      <c r="I70" s="108">
        <v>1</v>
      </c>
      <c r="J70" s="109">
        <v>1</v>
      </c>
      <c r="K70" s="109">
        <v>1</v>
      </c>
      <c r="L70" s="110" t="s">
        <v>362</v>
      </c>
      <c r="M70" s="109" t="s">
        <v>363</v>
      </c>
      <c r="N70" s="109">
        <v>1</v>
      </c>
      <c r="O70" s="109">
        <v>1</v>
      </c>
      <c r="P70" s="109">
        <v>1</v>
      </c>
      <c r="Q70" s="92">
        <f t="shared" si="0"/>
        <v>1</v>
      </c>
      <c r="R70" s="105">
        <f t="shared" si="1"/>
        <v>1</v>
      </c>
    </row>
  </sheetData>
  <mergeCells count="46">
    <mergeCell ref="E64:E69"/>
    <mergeCell ref="H64:H69"/>
    <mergeCell ref="A36:A56"/>
    <mergeCell ref="B36:B56"/>
    <mergeCell ref="C36:C56"/>
    <mergeCell ref="D36:D56"/>
    <mergeCell ref="E36:E38"/>
    <mergeCell ref="B57:B63"/>
    <mergeCell ref="D57:D63"/>
    <mergeCell ref="A64:A69"/>
    <mergeCell ref="B64:B69"/>
    <mergeCell ref="C64:C69"/>
    <mergeCell ref="D64:D69"/>
    <mergeCell ref="B31:B35"/>
    <mergeCell ref="C31:C35"/>
    <mergeCell ref="D31:D35"/>
    <mergeCell ref="E31:E35"/>
    <mergeCell ref="H36:H56"/>
    <mergeCell ref="H8:H16"/>
    <mergeCell ref="A23:A30"/>
    <mergeCell ref="B23:B30"/>
    <mergeCell ref="C23:C30"/>
    <mergeCell ref="D23:D30"/>
    <mergeCell ref="E23:E30"/>
    <mergeCell ref="A17:A22"/>
    <mergeCell ref="B17:B22"/>
    <mergeCell ref="C17:C22"/>
    <mergeCell ref="D17:D22"/>
    <mergeCell ref="H17:H22"/>
    <mergeCell ref="H23:H30"/>
    <mergeCell ref="A31:A35"/>
    <mergeCell ref="A57:A63"/>
    <mergeCell ref="A3:R5"/>
    <mergeCell ref="A1:C2"/>
    <mergeCell ref="D1:R1"/>
    <mergeCell ref="D2:E2"/>
    <mergeCell ref="F2:H2"/>
    <mergeCell ref="I2:R2"/>
    <mergeCell ref="A6:M6"/>
    <mergeCell ref="N6:R6"/>
    <mergeCell ref="A8:A16"/>
    <mergeCell ref="B8:B16"/>
    <mergeCell ref="C8:C16"/>
    <mergeCell ref="D8:D16"/>
    <mergeCell ref="E8:E16"/>
    <mergeCell ref="G8:G1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2DDE-B699-4924-9998-374CC1DA6757}">
  <dimension ref="A1:I23"/>
  <sheetViews>
    <sheetView tabSelected="1" topLeftCell="A9" workbookViewId="0">
      <selection activeCell="I20" sqref="I20"/>
    </sheetView>
  </sheetViews>
  <sheetFormatPr baseColWidth="10" defaultRowHeight="15" x14ac:dyDescent="0.25"/>
  <cols>
    <col min="1" max="1" width="52.140625" style="112" customWidth="1"/>
    <col min="2" max="2" width="18" style="112" customWidth="1"/>
    <col min="3" max="3" width="19.140625" style="113" bestFit="1" customWidth="1"/>
    <col min="4" max="4" width="17.7109375" style="113" customWidth="1"/>
    <col min="5" max="5" width="11.5703125" bestFit="1" customWidth="1"/>
    <col min="6" max="7" width="12.7109375" bestFit="1" customWidth="1"/>
    <col min="8" max="8" width="17.140625" customWidth="1"/>
    <col min="9" max="9" width="17.7109375" customWidth="1"/>
  </cols>
  <sheetData>
    <row r="1" spans="1:4" ht="15.75" thickBot="1" x14ac:dyDescent="0.3"/>
    <row r="2" spans="1:4" ht="75.75" customHeight="1" x14ac:dyDescent="0.25">
      <c r="A2" s="114"/>
      <c r="B2" s="191"/>
      <c r="C2" s="387" t="s">
        <v>43</v>
      </c>
      <c r="D2" s="388"/>
    </row>
    <row r="3" spans="1:4" ht="77.25" customHeight="1" x14ac:dyDescent="0.25">
      <c r="A3" s="119" t="s">
        <v>69</v>
      </c>
      <c r="B3" s="192"/>
      <c r="C3" s="116" t="s">
        <v>381</v>
      </c>
      <c r="D3" s="117" t="s">
        <v>368</v>
      </c>
    </row>
    <row r="4" spans="1:4" x14ac:dyDescent="0.25">
      <c r="A4" s="115"/>
      <c r="B4" s="193"/>
      <c r="C4" s="116"/>
      <c r="D4" s="117"/>
    </row>
    <row r="5" spans="1:4" ht="45" x14ac:dyDescent="0.25">
      <c r="A5" s="119" t="s">
        <v>112</v>
      </c>
      <c r="B5" s="192" t="s">
        <v>405</v>
      </c>
      <c r="C5" s="118" t="s">
        <v>382</v>
      </c>
      <c r="D5" s="120" t="s">
        <v>383</v>
      </c>
    </row>
    <row r="6" spans="1:4" ht="30" x14ac:dyDescent="0.25">
      <c r="A6" s="121" t="s">
        <v>369</v>
      </c>
      <c r="B6" s="194">
        <v>17</v>
      </c>
      <c r="C6" s="144">
        <v>0.98</v>
      </c>
      <c r="D6" s="145">
        <v>0.17</v>
      </c>
    </row>
    <row r="7" spans="1:4" ht="25.5" customHeight="1" x14ac:dyDescent="0.25">
      <c r="A7" s="121" t="s">
        <v>370</v>
      </c>
      <c r="B7" s="194">
        <v>17</v>
      </c>
      <c r="C7" s="144">
        <v>1</v>
      </c>
      <c r="D7" s="145">
        <v>0.17</v>
      </c>
    </row>
    <row r="8" spans="1:4" x14ac:dyDescent="0.25">
      <c r="A8" s="121" t="s">
        <v>371</v>
      </c>
      <c r="B8" s="194">
        <v>17</v>
      </c>
      <c r="C8" s="146">
        <v>1</v>
      </c>
      <c r="D8" s="147">
        <v>0.17</v>
      </c>
    </row>
    <row r="9" spans="1:4" ht="30" x14ac:dyDescent="0.25">
      <c r="A9" s="121" t="s">
        <v>372</v>
      </c>
      <c r="B9" s="194">
        <v>13</v>
      </c>
      <c r="C9" s="144">
        <v>1</v>
      </c>
      <c r="D9" s="145">
        <v>0.13</v>
      </c>
    </row>
    <row r="10" spans="1:4" ht="30" x14ac:dyDescent="0.25">
      <c r="A10" s="121" t="s">
        <v>373</v>
      </c>
      <c r="B10" s="194">
        <v>17</v>
      </c>
      <c r="C10" s="144">
        <v>0.92</v>
      </c>
      <c r="D10" s="145">
        <v>3.9100000000000003E-2</v>
      </c>
    </row>
    <row r="11" spans="1:4" x14ac:dyDescent="0.25">
      <c r="A11" s="121" t="s">
        <v>374</v>
      </c>
      <c r="B11" s="194">
        <v>10</v>
      </c>
      <c r="C11" s="144">
        <v>0.75</v>
      </c>
      <c r="D11" s="145">
        <v>0.08</v>
      </c>
    </row>
    <row r="12" spans="1:4" ht="30" x14ac:dyDescent="0.25">
      <c r="A12" s="121" t="s">
        <v>375</v>
      </c>
      <c r="B12" s="194">
        <v>9</v>
      </c>
      <c r="C12" s="146">
        <v>0.98</v>
      </c>
      <c r="D12" s="147">
        <v>0.09</v>
      </c>
    </row>
    <row r="13" spans="1:4" ht="15.75" thickBot="1" x14ac:dyDescent="0.3">
      <c r="A13" s="122" t="s">
        <v>376</v>
      </c>
      <c r="B13" s="195">
        <f>SUM(B6:B12)</f>
        <v>100</v>
      </c>
      <c r="C13" s="148">
        <f>AVERAGE(C6:C12)</f>
        <v>0.94714285714285729</v>
      </c>
      <c r="D13" s="149">
        <f>SUM(D6:D12)</f>
        <v>0.84909999999999997</v>
      </c>
    </row>
    <row r="14" spans="1:4" x14ac:dyDescent="0.25">
      <c r="A14" s="123" t="s">
        <v>377</v>
      </c>
      <c r="B14" s="196"/>
      <c r="C14" s="389">
        <v>51501210108</v>
      </c>
      <c r="D14" s="390"/>
    </row>
    <row r="15" spans="1:4" x14ac:dyDescent="0.25">
      <c r="A15" s="124" t="s">
        <v>378</v>
      </c>
      <c r="B15" s="197"/>
      <c r="C15" s="391">
        <v>34265879079</v>
      </c>
      <c r="D15" s="392"/>
    </row>
    <row r="16" spans="1:4" x14ac:dyDescent="0.25">
      <c r="A16" s="124" t="s">
        <v>379</v>
      </c>
      <c r="B16" s="197"/>
      <c r="C16" s="393">
        <f>C15/C14</f>
        <v>0.66534124163574304</v>
      </c>
      <c r="D16" s="394"/>
    </row>
    <row r="17" spans="1:9" ht="15.75" thickBot="1" x14ac:dyDescent="0.3">
      <c r="A17" s="125" t="s">
        <v>380</v>
      </c>
      <c r="B17" s="198"/>
      <c r="C17" s="395">
        <f>SUM(D6:D12)</f>
        <v>0.84909999999999997</v>
      </c>
      <c r="D17" s="396"/>
    </row>
    <row r="18" spans="1:9" ht="89.25" customHeight="1" thickBot="1" x14ac:dyDescent="0.3">
      <c r="A18" s="384" t="s">
        <v>384</v>
      </c>
      <c r="B18" s="385"/>
      <c r="C18" s="385"/>
      <c r="D18" s="386"/>
    </row>
    <row r="19" spans="1:9" ht="15.75" thickBot="1" x14ac:dyDescent="0.3"/>
    <row r="20" spans="1:9" x14ac:dyDescent="0.25">
      <c r="A20" s="205" t="s">
        <v>437</v>
      </c>
      <c r="B20" s="206" t="s">
        <v>406</v>
      </c>
      <c r="C20" s="219" t="s">
        <v>407</v>
      </c>
      <c r="D20" s="219" t="s">
        <v>408</v>
      </c>
      <c r="E20" s="220" t="s">
        <v>409</v>
      </c>
      <c r="F20" s="220" t="s">
        <v>410</v>
      </c>
      <c r="G20" s="220" t="s">
        <v>411</v>
      </c>
      <c r="H20" s="220" t="s">
        <v>412</v>
      </c>
      <c r="I20" s="221" t="s">
        <v>376</v>
      </c>
    </row>
    <row r="21" spans="1:9" x14ac:dyDescent="0.25">
      <c r="A21" s="121" t="s">
        <v>435</v>
      </c>
      <c r="B21" s="216">
        <v>4442260970</v>
      </c>
      <c r="C21" s="217">
        <v>77760000</v>
      </c>
      <c r="D21" s="217">
        <v>560000000</v>
      </c>
      <c r="E21" s="218">
        <v>318411415</v>
      </c>
      <c r="F21" s="218">
        <v>538142287</v>
      </c>
      <c r="G21" s="218">
        <v>653571726</v>
      </c>
      <c r="H21" s="218">
        <v>18874196091</v>
      </c>
      <c r="I21" s="222">
        <f>SUM(B21:H21)</f>
        <v>25464342489</v>
      </c>
    </row>
    <row r="22" spans="1:9" x14ac:dyDescent="0.25">
      <c r="A22" s="121" t="s">
        <v>436</v>
      </c>
      <c r="B22" s="216">
        <v>17828373114</v>
      </c>
      <c r="C22" s="217">
        <v>108960000</v>
      </c>
      <c r="D22" s="217">
        <v>844757230</v>
      </c>
      <c r="E22" s="218">
        <v>519047292</v>
      </c>
      <c r="F22" s="218">
        <v>1253762106</v>
      </c>
      <c r="G22" s="218">
        <v>1529125924</v>
      </c>
      <c r="H22" s="218">
        <v>29417184442</v>
      </c>
      <c r="I22" s="222">
        <f t="shared" ref="I22:I23" si="0">SUM(B22:H22)</f>
        <v>51501210108</v>
      </c>
    </row>
    <row r="23" spans="1:9" ht="15.75" thickBot="1" x14ac:dyDescent="0.3">
      <c r="A23" s="223" t="s">
        <v>434</v>
      </c>
      <c r="B23" s="224">
        <v>12744107524</v>
      </c>
      <c r="C23" s="225">
        <v>106126667</v>
      </c>
      <c r="D23" s="225">
        <v>669867619</v>
      </c>
      <c r="E23" s="226">
        <v>489158411</v>
      </c>
      <c r="F23" s="226">
        <v>578315276</v>
      </c>
      <c r="G23" s="226">
        <v>1121516781</v>
      </c>
      <c r="H23" s="226">
        <v>18556786801</v>
      </c>
      <c r="I23" s="227">
        <f t="shared" si="0"/>
        <v>34265879079</v>
      </c>
    </row>
  </sheetData>
  <mergeCells count="6">
    <mergeCell ref="A18:D18"/>
    <mergeCell ref="C2:D2"/>
    <mergeCell ref="C14:D14"/>
    <mergeCell ref="C15:D15"/>
    <mergeCell ref="C16:D16"/>
    <mergeCell ref="C17:D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LINEA 1</vt:lpstr>
      <vt:lpstr>LINEA 2</vt:lpstr>
      <vt:lpstr>LINEA 3</vt:lpstr>
      <vt:lpstr>LINEA 4</vt:lpstr>
      <vt:lpstr>LINEA 5</vt:lpstr>
      <vt:lpstr>LINEA 6</vt:lpstr>
      <vt:lpstr>LINEA 7</vt:lpstr>
      <vt:lpstr>Integración Planes</vt:lpstr>
      <vt:lpstr>Evaluacion Plan de Accion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2021-03-26T19:25:05Z</cp:lastPrinted>
  <dcterms:created xsi:type="dcterms:W3CDTF">2014-01-29T14:54:05Z</dcterms:created>
  <dcterms:modified xsi:type="dcterms:W3CDTF">2022-02-10T16:18:11Z</dcterms:modified>
</cp:coreProperties>
</file>