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43531555\Desktop\SEGUIMIENTO PLAN DE ACCION Y PLAN INDICATIVO\"/>
    </mc:Choice>
  </mc:AlternateContent>
  <xr:revisionPtr revIDLastSave="0" documentId="13_ncr:1_{D5ED6315-BA27-4AB0-A537-459EDCBCDD56}" xr6:coauthVersionLast="36" xr6:coauthVersionMax="36" xr10:uidLastSave="{00000000-0000-0000-0000-000000000000}"/>
  <bookViews>
    <workbookView xWindow="0" yWindow="0" windowWidth="28800" windowHeight="11925" activeTab="6" xr2:uid="{00000000-000D-0000-FFFF-FFFF00000000}"/>
  </bookViews>
  <sheets>
    <sheet name="LINEA 1" sheetId="26" r:id="rId1"/>
    <sheet name="LINEA 2" sheetId="31" r:id="rId2"/>
    <sheet name="LINEA 3" sheetId="25" r:id="rId3"/>
    <sheet name="LINEA 4" sheetId="23" r:id="rId4"/>
    <sheet name="LINEA 5" sheetId="24" r:id="rId5"/>
    <sheet name="LINEA 6" sheetId="22" r:id="rId6"/>
    <sheet name="LINEA 7" sheetId="27" r:id="rId7"/>
    <sheet name="Integración Planes" sheetId="32" r:id="rId8"/>
  </sheets>
  <definedNames>
    <definedName name="_xlnm._FilterDatabase" localSheetId="0" hidden="1">'LINEA 1'!$A$13:$T$72</definedName>
    <definedName name="_xlnm._FilterDatabase" localSheetId="1" hidden="1">'LINEA 2'!$A$7:$T$8</definedName>
    <definedName name="_xlnm._FilterDatabase" localSheetId="2" hidden="1">'LINEA 3'!$A$7:$U$7</definedName>
    <definedName name="_xlnm._FilterDatabase" localSheetId="3" hidden="1">'LINEA 4'!$A$7:$T$31</definedName>
    <definedName name="_xlnm._FilterDatabase" localSheetId="4" hidden="1">'LINEA 5'!$A$7:$T$24</definedName>
    <definedName name="_xlnm._FilterDatabase" localSheetId="5" hidden="1">'LINEA 6'!$A$7:$T$28</definedName>
    <definedName name="_xlnm._FilterDatabase" localSheetId="6" hidden="1">'LINEA 7'!$A$7:$T$41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24" l="1"/>
  <c r="D12" i="31"/>
  <c r="S19" i="27"/>
  <c r="S21" i="22" l="1"/>
  <c r="S23" i="24"/>
  <c r="S24" i="23"/>
  <c r="T19" i="25"/>
  <c r="S11" i="31"/>
  <c r="S66" i="26"/>
  <c r="S22" i="26" l="1"/>
  <c r="S20" i="26"/>
  <c r="S19" i="26"/>
  <c r="S16" i="26"/>
  <c r="S17" i="26"/>
  <c r="S18" i="26"/>
  <c r="S15" i="26"/>
  <c r="S14" i="26"/>
  <c r="S63" i="26"/>
  <c r="S64" i="26"/>
  <c r="S62" i="26"/>
  <c r="S58" i="26"/>
  <c r="S52" i="26"/>
  <c r="S53" i="26"/>
  <c r="S54" i="26"/>
  <c r="S55" i="26"/>
  <c r="S56" i="26"/>
  <c r="S46" i="26"/>
  <c r="S47" i="26"/>
  <c r="S48" i="26"/>
  <c r="S49" i="26"/>
  <c r="S50" i="26"/>
  <c r="S43" i="26"/>
  <c r="S44" i="26"/>
  <c r="S45" i="26"/>
  <c r="S42" i="26"/>
  <c r="S40" i="26"/>
  <c r="S39" i="26"/>
  <c r="S38" i="26"/>
  <c r="S37" i="26"/>
  <c r="S36" i="26"/>
  <c r="S35" i="26"/>
  <c r="S34" i="26"/>
  <c r="S33" i="26"/>
  <c r="S31" i="26"/>
  <c r="S30" i="26"/>
  <c r="S29" i="26"/>
  <c r="S28" i="26"/>
  <c r="S26" i="26"/>
  <c r="S25" i="26"/>
  <c r="S24" i="26"/>
  <c r="S23" i="26"/>
  <c r="S9" i="31"/>
  <c r="S8" i="31"/>
  <c r="S10" i="31" s="1"/>
  <c r="T17" i="25"/>
  <c r="T11" i="25"/>
  <c r="T12" i="25"/>
  <c r="T13" i="25"/>
  <c r="T14" i="25"/>
  <c r="T15" i="25"/>
  <c r="T16" i="25"/>
  <c r="T9" i="25"/>
  <c r="T10" i="25"/>
  <c r="T8" i="25"/>
  <c r="S21" i="23"/>
  <c r="S22" i="23"/>
  <c r="S15" i="23"/>
  <c r="S16" i="23"/>
  <c r="S18" i="23"/>
  <c r="S13" i="23"/>
  <c r="S12" i="23"/>
  <c r="S11" i="23"/>
  <c r="S10" i="23"/>
  <c r="S8" i="23"/>
  <c r="S20" i="24"/>
  <c r="S19" i="24"/>
  <c r="S18" i="24"/>
  <c r="S17" i="24"/>
  <c r="S13" i="24"/>
  <c r="S12" i="24"/>
  <c r="S11" i="24"/>
  <c r="S10" i="24"/>
  <c r="S8" i="24"/>
  <c r="S26" i="27"/>
  <c r="S27" i="27"/>
  <c r="S28" i="27"/>
  <c r="S30" i="27"/>
  <c r="S31" i="27"/>
  <c r="S34" i="27"/>
  <c r="S35" i="27"/>
  <c r="S36" i="27"/>
  <c r="S37" i="27"/>
  <c r="S38" i="27"/>
  <c r="S39" i="27"/>
  <c r="S25" i="27"/>
  <c r="S24" i="27"/>
  <c r="S23" i="27"/>
  <c r="S22" i="27"/>
  <c r="S21" i="27"/>
  <c r="S20" i="27"/>
  <c r="S17" i="27"/>
  <c r="S16" i="27"/>
  <c r="S11" i="27"/>
  <c r="S12" i="27"/>
  <c r="S13" i="27"/>
  <c r="S14" i="27"/>
  <c r="S15" i="27"/>
  <c r="S10" i="27"/>
  <c r="S9" i="27"/>
  <c r="S8" i="27"/>
  <c r="S10" i="22"/>
  <c r="S11" i="22"/>
  <c r="S12" i="22"/>
  <c r="S13" i="22"/>
  <c r="S14" i="22"/>
  <c r="S15" i="22"/>
  <c r="S16" i="22"/>
  <c r="S17" i="22"/>
  <c r="S18" i="22"/>
  <c r="S19" i="22"/>
  <c r="S9" i="22"/>
  <c r="S20" i="22" s="1"/>
  <c r="T18" i="25" l="1"/>
  <c r="S22" i="24"/>
  <c r="S40" i="27"/>
  <c r="S41" i="27" s="1"/>
  <c r="S23" i="23"/>
  <c r="S65" i="26"/>
  <c r="J19"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Astrid Elena Uran Bedoya</author>
    <author>Tatiana Alvarez</author>
    <author>david</author>
  </authors>
  <commentList>
    <comment ref="J15" authorId="0" shapeId="0" xr:uid="{00000000-0006-0000-0000-000001000000}">
      <text>
        <r>
          <rPr>
            <b/>
            <sz val="9"/>
            <color indexed="81"/>
            <rFont val="Tahoma"/>
            <family val="2"/>
          </rPr>
          <t>Astrid Elena Uran Bedoya:</t>
        </r>
        <r>
          <rPr>
            <sz val="9"/>
            <color indexed="81"/>
            <rFont val="Tahoma"/>
            <family val="2"/>
          </rPr>
          <t xml:space="preserve">
214,051,758</t>
        </r>
      </text>
    </comment>
    <comment ref="I16" authorId="1" shapeId="0" xr:uid="{00000000-0006-0000-0000-000002000000}">
      <text>
        <r>
          <rPr>
            <sz val="9"/>
            <color indexed="81"/>
            <rFont val="Tahoma"/>
            <family val="2"/>
          </rPr>
          <t xml:space="preserve">
Practicantes
</t>
        </r>
      </text>
    </comment>
    <comment ref="I19" authorId="0" shapeId="0" xr:uid="{00000000-0006-0000-0000-000003000000}">
      <text>
        <r>
          <rPr>
            <sz val="9"/>
            <color indexed="81"/>
            <rFont val="Tahoma"/>
            <family val="2"/>
          </rPr>
          <t xml:space="preserve">Servicios  de  contenidos  en  línea  Libros  electrónicos Architectural Open Library
</t>
        </r>
      </text>
    </comment>
    <comment ref="I43" authorId="0" shapeId="0" xr:uid="{00000000-0006-0000-0000-000004000000}">
      <text>
        <r>
          <rPr>
            <sz val="9"/>
            <color indexed="81"/>
            <rFont val="Tahoma"/>
            <family val="2"/>
          </rPr>
          <t xml:space="preserve">Adquisión de: 
REFRIGERADORES INDUSTRIALES PARA LOS LABORATORIOS GASTRONOMICOS
Compras Insumos Gastronomía 
</t>
        </r>
      </text>
    </comment>
    <comment ref="I44" authorId="1" shapeId="0" xr:uid="{00000000-0006-0000-0000-000005000000}">
      <text>
        <r>
          <rPr>
            <sz val="9"/>
            <color indexed="81"/>
            <rFont val="Tahoma"/>
            <family val="2"/>
          </rPr>
          <t xml:space="preserve">
Contratación de talento humano
</t>
        </r>
      </text>
    </comment>
    <comment ref="I45" authorId="0" shapeId="0" xr:uid="{00000000-0006-0000-0000-000006000000}">
      <text>
        <r>
          <rPr>
            <sz val="9"/>
            <color indexed="81"/>
            <rFont val="Tahoma"/>
            <family val="2"/>
          </rPr>
          <t xml:space="preserve">
MANTENIMIENTOS PREVENTIVOS (EQUIPOS DE LABORATORIOS, AULA MÒVIL (2) Y ECONOMATO) </t>
        </r>
      </text>
    </comment>
    <comment ref="I46" authorId="1" shapeId="0" xr:uid="{00000000-0006-0000-0000-000007000000}">
      <text>
        <r>
          <rPr>
            <sz val="9"/>
            <color indexed="81"/>
            <rFont val="Tahoma"/>
            <family val="2"/>
          </rPr>
          <t>Membresia ASCOLFA, CONPEHT,Medellín convention and visitor bureau
MEMBRESIA CONPEHT
Membresía ASCOLFA
Membresía Greater Medellín Convention and Visitor Bureau</t>
        </r>
      </text>
    </comment>
    <comment ref="I47" authorId="0" shapeId="0" xr:uid="{00000000-0006-0000-0000-000008000000}">
      <text>
        <r>
          <rPr>
            <sz val="9"/>
            <color indexed="81"/>
            <rFont val="Tahoma"/>
            <family val="2"/>
          </rPr>
          <t>Salidas académica nacionales
Salidas académica regionales</t>
        </r>
      </text>
    </comment>
    <comment ref="I48" authorId="0" shapeId="0" xr:uid="{00000000-0006-0000-0000-000009000000}">
      <text>
        <r>
          <rPr>
            <sz val="9"/>
            <color indexed="81"/>
            <rFont val="Tahoma"/>
            <family val="2"/>
          </rPr>
          <t>Mantenimiento de lenceria</t>
        </r>
      </text>
    </comment>
    <comment ref="I49" authorId="0" shapeId="0" xr:uid="{00000000-0006-0000-0000-00000A000000}">
      <text>
        <r>
          <rPr>
            <sz val="9"/>
            <color indexed="81"/>
            <rFont val="Tahoma"/>
            <family val="2"/>
          </rPr>
          <t xml:space="preserve">Pago membresía anual CLACSO valor 6,500,000
Membresía Asociación de Facultades de Humanidades y Ciencias Sociales </t>
        </r>
      </text>
    </comment>
    <comment ref="I50" authorId="0" shapeId="0" xr:uid="{00000000-0006-0000-0000-00000B000000}">
      <text>
        <r>
          <rPr>
            <sz val="9"/>
            <color indexed="81"/>
            <rFont val="Tahoma"/>
            <family val="2"/>
          </rPr>
          <t xml:space="preserve">
Publicaciones de grupos de investigación de la Facultad, textos quías y material académico</t>
        </r>
      </text>
    </comment>
    <comment ref="I51" authorId="0" shapeId="0" xr:uid="{00000000-0006-0000-0000-00000C000000}">
      <text>
        <r>
          <rPr>
            <sz val="9"/>
            <color indexed="81"/>
            <rFont val="Tahoma"/>
            <family val="2"/>
          </rPr>
          <t>Encuentro Nacional e Internacional de prácticas profesionales</t>
        </r>
      </text>
    </comment>
    <comment ref="I52" authorId="0" shapeId="0" xr:uid="{00000000-0006-0000-0000-00000D000000}">
      <text>
        <r>
          <rPr>
            <sz val="9"/>
            <color indexed="81"/>
            <rFont val="Tahoma"/>
            <family val="2"/>
          </rPr>
          <t>Salidas pedagógicas locales y regionales PDS
Salidas pedagógicas locales y regionales TGC</t>
        </r>
      </text>
    </comment>
    <comment ref="I53" authorId="0" shapeId="0" xr:uid="{00000000-0006-0000-0000-00000E000000}">
      <text>
        <r>
          <rPr>
            <sz val="9"/>
            <color indexed="81"/>
            <rFont val="Tahoma"/>
            <family val="2"/>
          </rPr>
          <t xml:space="preserve">
Salidas pedagógicas nacionales PDS
Salidas pedagógicas nacionales TGC
</t>
        </r>
      </text>
    </comment>
    <comment ref="I54" authorId="0" shapeId="0" xr:uid="{00000000-0006-0000-0000-00000F000000}">
      <text>
        <r>
          <rPr>
            <sz val="9"/>
            <color indexed="81"/>
            <rFont val="Tahoma"/>
            <family val="2"/>
          </rPr>
          <t>Movilidad integrativos TGC</t>
        </r>
      </text>
    </comment>
    <comment ref="I55" authorId="0" shapeId="0" xr:uid="{00000000-0006-0000-0000-000010000000}">
      <text>
        <r>
          <rPr>
            <sz val="9"/>
            <color indexed="81"/>
            <rFont val="Tahoma"/>
            <family val="2"/>
          </rPr>
          <t xml:space="preserve">
Material pedagógico integrativos TGC y PDS
</t>
        </r>
      </text>
    </comment>
    <comment ref="I56" authorId="0" shapeId="0" xr:uid="{00000000-0006-0000-0000-000011000000}">
      <text>
        <r>
          <rPr>
            <sz val="9"/>
            <color indexed="81"/>
            <rFont val="Tahoma"/>
            <family val="2"/>
          </rPr>
          <t xml:space="preserve">
Estudios para los procesos de creación y fortalecimiento de programas</t>
        </r>
      </text>
    </comment>
    <comment ref="I57" authorId="0" shapeId="0" xr:uid="{00000000-0006-0000-0000-000012000000}">
      <text>
        <r>
          <rPr>
            <sz val="9"/>
            <color indexed="81"/>
            <rFont val="Tahoma"/>
            <family val="2"/>
          </rPr>
          <t xml:space="preserve">
Fortalecimiento semilleros de investigación</t>
        </r>
      </text>
    </comment>
    <comment ref="I58" authorId="0" shapeId="0" xr:uid="{00000000-0006-0000-0000-000013000000}">
      <text>
        <r>
          <rPr>
            <sz val="9"/>
            <color indexed="81"/>
            <rFont val="Tahoma"/>
            <family val="2"/>
          </rPr>
          <t xml:space="preserve">
Gestión Nacional de los programas</t>
        </r>
      </text>
    </comment>
    <comment ref="I59" authorId="0" shapeId="0" xr:uid="{00000000-0006-0000-0000-000014000000}">
      <text>
        <r>
          <rPr>
            <sz val="9"/>
            <color indexed="81"/>
            <rFont val="Tahoma"/>
            <family val="2"/>
          </rPr>
          <t xml:space="preserve">
Plataforma web Laboratorio de Innovación Social</t>
        </r>
      </text>
    </comment>
    <comment ref="I60" authorId="2" shapeId="0" xr:uid="{00000000-0006-0000-0000-000015000000}">
      <text>
        <r>
          <rPr>
            <sz val="9"/>
            <color indexed="81"/>
            <rFont val="Tahoma"/>
            <family val="2"/>
          </rPr>
          <t xml:space="preserve">Contratistas 
</t>
        </r>
      </text>
    </comment>
    <comment ref="I61" authorId="0" shapeId="0" xr:uid="{00000000-0006-0000-0000-000016000000}">
      <text>
        <r>
          <rPr>
            <sz val="9"/>
            <color indexed="81"/>
            <rFont val="Tahoma"/>
            <family val="2"/>
          </rPr>
          <t xml:space="preserve">
Semana de la Facultad de Ciencias Sociales
Evento Académico CYTED, 
Escuela de Verano - Uruguay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I15" authorId="0" shapeId="0" xr:uid="{00000000-0006-0000-0200-000001000000}">
      <text>
        <r>
          <rPr>
            <sz val="9"/>
            <color indexed="81"/>
            <rFont val="Tahoma"/>
            <family val="2"/>
          </rPr>
          <t xml:space="preserve">
 Recurso humano contratistas 
Proyectos de investigación 
Adquision de equipos insumos para los proyectos de Investigación.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Astrid Elena Uran Bedoya</author>
  </authors>
  <commentList>
    <comment ref="P16" authorId="0" shapeId="0" xr:uid="{00000000-0006-0000-0500-000001000000}">
      <text>
        <r>
          <rPr>
            <b/>
            <sz val="9"/>
            <color indexed="81"/>
            <rFont val="Tahoma"/>
            <family val="2"/>
          </rPr>
          <t>Astrid Elena Uran Bedoya:</t>
        </r>
        <r>
          <rPr>
            <sz val="9"/>
            <color indexed="81"/>
            <rFont val="Tahoma"/>
            <family val="2"/>
          </rPr>
          <t xml:space="preserve">
por la pandemia se beneficiaron 820 personas, con un total de 4100 entregas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Astrid Elena Uran Bedoya</author>
  </authors>
  <commentList>
    <comment ref="P14" authorId="0" shapeId="0" xr:uid="{00000000-0006-0000-0600-000001000000}">
      <text>
        <r>
          <rPr>
            <b/>
            <sz val="9"/>
            <color indexed="81"/>
            <rFont val="Tahoma"/>
            <family val="2"/>
          </rPr>
          <t>Astrid Elena Uran Bedoya:</t>
        </r>
        <r>
          <rPr>
            <sz val="9"/>
            <color indexed="81"/>
            <rFont val="Tahoma"/>
            <family val="2"/>
          </rPr>
          <t xml:space="preserve">
No se hicieron los licensamientos de actualizaciones de estos softare por la pandemia no hay clases presenciales y las areas academicas no la requirieron.</t>
        </r>
      </text>
    </comment>
    <comment ref="K27" authorId="0" shapeId="0" xr:uid="{00000000-0006-0000-0600-000002000000}">
      <text>
        <r>
          <rPr>
            <b/>
            <sz val="9"/>
            <color indexed="81"/>
            <rFont val="Tahoma"/>
            <family val="2"/>
          </rPr>
          <t>Astrid Elena Uran Bedoya:</t>
        </r>
        <r>
          <rPr>
            <sz val="9"/>
            <color indexed="81"/>
            <rFont val="Tahoma"/>
            <family val="2"/>
          </rPr>
          <t xml:space="preserve">
Proceso de postulación estudiantes nuevos - beca de convenio directo, se realizó del 14 al 24 de diciembre de 2020, de forma virtual, en el siguiente link encuentran el proceso de convocatoria y requisitos https://www.colmayor.edu.co/facultades/becas-de-presupuesto-participativo-convenio-directo/.</t>
        </r>
      </text>
    </comment>
    <comment ref="K28" authorId="0" shapeId="0" xr:uid="{00000000-0006-0000-0600-000003000000}">
      <text>
        <r>
          <rPr>
            <b/>
            <sz val="9"/>
            <color indexed="81"/>
            <rFont val="Tahoma"/>
            <family val="2"/>
          </rPr>
          <t>Astrid Elena Uran Bedoya:</t>
        </r>
        <r>
          <rPr>
            <sz val="9"/>
            <color indexed="81"/>
            <rFont val="Tahoma"/>
            <family val="2"/>
          </rPr>
          <t xml:space="preserve">
Proceso de convocatoria del auxilio de sostenimiento para el periodo 2021-1 se realizó del 02 al 05 de marzo del 2021 en las diferentes comunas que priorizaron este recurso, fue de forma virtual, en el siguiente link encuentran la información de la convocatoria y criterios.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Tatiana Alvarez</author>
    <author>Carlos Eduardo Carvajal Tangarife</author>
    <author>Edwin David  Moreno Quintero</author>
    <author>TATIANA</author>
  </authors>
  <commentList>
    <comment ref="G8" authorId="0" shapeId="0" xr:uid="{DF6E9B45-AC64-4CB2-94BE-DEE24ADA1E13}">
      <text>
        <r>
          <rPr>
            <b/>
            <sz val="9"/>
            <color indexed="81"/>
            <rFont val="Tahoma"/>
            <family val="2"/>
          </rPr>
          <t>Tatiana Alvarez:</t>
        </r>
        <r>
          <rPr>
            <sz val="9"/>
            <color indexed="81"/>
            <rFont val="Tahoma"/>
            <family val="2"/>
          </rPr>
          <t xml:space="preserve">
</t>
        </r>
        <r>
          <rPr>
            <sz val="11"/>
            <color indexed="81"/>
            <rFont val="Tahoma"/>
            <family val="2"/>
          </rPr>
          <t xml:space="preserve">
* Tables de valoración documental</t>
        </r>
      </text>
    </comment>
    <comment ref="O29" authorId="1" shapeId="0" xr:uid="{8DC1717F-AAD8-42B0-A4F7-A6BF334AB59B}">
      <text>
        <r>
          <rPr>
            <b/>
            <sz val="9"/>
            <color indexed="81"/>
            <rFont val="Tahoma"/>
            <family val="2"/>
          </rPr>
          <t>Carlos Eduardo Carvajal Tangarife:</t>
        </r>
        <r>
          <rPr>
            <sz val="9"/>
            <color indexed="81"/>
            <rFont val="Tahoma"/>
            <family val="2"/>
          </rPr>
          <t xml:space="preserve">
no tenemos enfermdades laborales calificadas 
</t>
        </r>
      </text>
    </comment>
    <comment ref="O31" authorId="2" shapeId="0" xr:uid="{D7A2DA8C-6AAD-424E-A183-B46899FDC61D}">
      <text>
        <r>
          <rPr>
            <b/>
            <sz val="9"/>
            <color indexed="81"/>
            <rFont val="Tahoma"/>
            <family val="2"/>
          </rPr>
          <t>Edwin David  Moreno Quintero:</t>
        </r>
        <r>
          <rPr>
            <sz val="9"/>
            <color indexed="81"/>
            <rFont val="Tahoma"/>
            <family val="2"/>
          </rPr>
          <t xml:space="preserve">
La  actulaización del plan No se ha podido llevar a cabo por la contingencia por Covid -19</t>
        </r>
      </text>
    </comment>
    <comment ref="O68" authorId="3" shapeId="0" xr:uid="{03741525-FCC6-4C13-9B71-E109F6C13906}">
      <text>
        <r>
          <rPr>
            <b/>
            <sz val="9"/>
            <color indexed="81"/>
            <rFont val="Tahoma"/>
            <family val="2"/>
          </rPr>
          <t>TATIANA:</t>
        </r>
        <r>
          <rPr>
            <sz val="9"/>
            <color indexed="81"/>
            <rFont val="Tahoma"/>
            <family val="2"/>
          </rPr>
          <t xml:space="preserve">
</t>
        </r>
        <r>
          <rPr>
            <sz val="11"/>
            <color indexed="81"/>
            <rFont val="Tahoma"/>
            <family val="2"/>
          </rPr>
          <t>se guardan copias de seguridad 
- 2 internas (nube amazon y en la institución).
- 1 externa con una empresa especializada</t>
        </r>
      </text>
    </comment>
  </commentList>
</comments>
</file>

<file path=xl/sharedStrings.xml><?xml version="1.0" encoding="utf-8"?>
<sst xmlns="http://schemas.openxmlformats.org/spreadsheetml/2006/main" count="1062" uniqueCount="405">
  <si>
    <t>Nº</t>
  </si>
  <si>
    <t>CODIGO PROYECTO PLANNEA</t>
  </si>
  <si>
    <t>CODIGO PROYECTO  MUNICIPIO</t>
  </si>
  <si>
    <t>PROGRAMA</t>
  </si>
  <si>
    <t>ACTIVIDADES</t>
  </si>
  <si>
    <t>INDICADOR DE PRODUCTO ASOCIADO AL PLAN</t>
  </si>
  <si>
    <t>DEPENDENCIA RESPONSABLE DE LA ACTIVIDAD</t>
  </si>
  <si>
    <t xml:space="preserve">META PLANIFICADA A JUNIO </t>
  </si>
  <si>
    <t>VALOR TOTAL DEL PROYECTO DE INVERSIÓN</t>
  </si>
  <si>
    <t>META PLANIFICADA EN EL AÑO</t>
  </si>
  <si>
    <t>META PLANIFICADA A DICIEMBRE</t>
  </si>
  <si>
    <t xml:space="preserve">CARGO PERSONA RESPONSABLE </t>
  </si>
  <si>
    <t>CANTIDAD EJECUTADA (LOGRO)  DICIEMBRE</t>
  </si>
  <si>
    <t>CANTIDAD EJECUTADA (LOGRO)  JUNIO</t>
  </si>
  <si>
    <t>CANTIDAD EJECUTADA (LOGRO)      AÑO</t>
  </si>
  <si>
    <t>EFICACIA A JUNIO</t>
  </si>
  <si>
    <t>EFICACIA ACUMULADA</t>
  </si>
  <si>
    <t xml:space="preserve">FORMULACIÓN                                                                                                                                                                                                                                                                                                                                               </t>
  </si>
  <si>
    <t>SEGUIMIENTO</t>
  </si>
  <si>
    <t>VALOR EJECUTADO A LA FECHA DEL INFORME</t>
  </si>
  <si>
    <t>INDICE DE EJECUCIÓN FINANCIERA</t>
  </si>
  <si>
    <t>EFICIENCIA ACUMULADA</t>
  </si>
  <si>
    <t>Aseguramiento de Calidad(autoevaluación)</t>
  </si>
  <si>
    <t xml:space="preserve">Coordinador </t>
  </si>
  <si>
    <t>Centro de Graduados</t>
  </si>
  <si>
    <t>Coordinador</t>
  </si>
  <si>
    <t xml:space="preserve">Realización de la ceremonia de imposición de placas </t>
  </si>
  <si>
    <t>Virtualidad</t>
  </si>
  <si>
    <t>Permanencia</t>
  </si>
  <si>
    <t>Apoyos Educativos</t>
  </si>
  <si>
    <t xml:space="preserve">Jefe de biblioteca </t>
  </si>
  <si>
    <t>Vicerrectoría Académica</t>
  </si>
  <si>
    <t>Facultad de Arquitectura e Ingeniería</t>
  </si>
  <si>
    <t>Decano</t>
  </si>
  <si>
    <t>Facultad de Ciencias de la Salud</t>
  </si>
  <si>
    <t xml:space="preserve">Coordinadora de Laboratorio </t>
  </si>
  <si>
    <t>Facultad de Administración</t>
  </si>
  <si>
    <t>Extensión Académica</t>
  </si>
  <si>
    <t>Extensión(Centro de Lenguas)</t>
  </si>
  <si>
    <t>LACMA</t>
  </si>
  <si>
    <t>Coordinadora</t>
  </si>
  <si>
    <t>Internacionalización</t>
  </si>
  <si>
    <t>Director</t>
  </si>
  <si>
    <t>Bienestar Institucional</t>
  </si>
  <si>
    <t>Gestión de Comunicaciones</t>
  </si>
  <si>
    <t>Gestión de Tecnología e Informática</t>
  </si>
  <si>
    <t xml:space="preserve">                                                   </t>
  </si>
  <si>
    <t>Facultad de Ciencias Sociales</t>
  </si>
  <si>
    <t>PLAN DE ACCIÓN INSTITUCIONAL
 PI-FR-020</t>
  </si>
  <si>
    <t>Planeación Institucional</t>
  </si>
  <si>
    <t>Jefe Planeación Institucional</t>
  </si>
  <si>
    <t>Adquisición de insumos reactivos</t>
  </si>
  <si>
    <t>Infraestructura</t>
  </si>
  <si>
    <t xml:space="preserve">AÑO: 2020                                                                                                                                                                                                                                                                </t>
  </si>
  <si>
    <t xml:space="preserve">Realizar  mantenimiento de aula movil y laboratorios (preventivo , correctivo) </t>
  </si>
  <si>
    <t xml:space="preserve">Adquirir membresias organizaciones nacionales e internacionales </t>
  </si>
  <si>
    <t>Realizar salidas académicas nacionales y regionales</t>
  </si>
  <si>
    <t>Apoyar las asesorias academicas</t>
  </si>
  <si>
    <t>Desarrollar asesorias en psicologia educativa para el subproceso de quedate en el colmayor</t>
  </si>
  <si>
    <t>Apoyar las estrategias psico-educativa de quedate en colmayor</t>
  </si>
  <si>
    <t>VALOR DEPENDENCIA</t>
  </si>
  <si>
    <t>Adquirir libros  impresos y digitales</t>
  </si>
  <si>
    <t>Realizar mantenimiento de equipos y colecciones</t>
  </si>
  <si>
    <t>Adquirir equipos de laboratorio</t>
  </si>
  <si>
    <t>Adquirir Material publicitario para graduandos</t>
  </si>
  <si>
    <t>Administrar y gestionar el servicio de intermediación laboral (bolsa de empleo)</t>
  </si>
  <si>
    <t>Realizar salidas pedagogicas locales</t>
  </si>
  <si>
    <t>Realizar salidas pedagogicas nacionales</t>
  </si>
  <si>
    <t>Apoyar logistica y pedagogicamente las estrategias de los integrativos TGC y PDS</t>
  </si>
  <si>
    <t>Realizar estudios para el fortalecimiento de los programas</t>
  </si>
  <si>
    <t>Apoyar la gestión nacional de los programas</t>
  </si>
  <si>
    <t>Participar en la coedición de un libro o publicación de un artículo internacional.</t>
  </si>
  <si>
    <t>NOMBRE DEL PROYECTO</t>
  </si>
  <si>
    <t xml:space="preserve">Apoyar los diferentes procesos de formación de los distintos programas de la Institución en el desarrollo de nuevas competencias que tienen que ver con el uso de las tecnologías de la información y la comunicación </t>
  </si>
  <si>
    <t>Realizar traducciones y publicaciones</t>
  </si>
  <si>
    <t>FECHA:  31-01-2020</t>
  </si>
  <si>
    <t>VERSIÓN: 007</t>
  </si>
  <si>
    <t>Adquirir Materiales y suministros: reactivos, vidrieria, tintas, tonner, consumibles, insumos y herramienta menor de laboratorios</t>
  </si>
  <si>
    <t>Realizar Mantenimientos y calibraciones</t>
  </si>
  <si>
    <t>Apoyar a los programas de la facultad de arquitectura, en sus prácticas de docencia e investigación</t>
  </si>
  <si>
    <t>PÁGINA: 1 DE 8</t>
  </si>
  <si>
    <t>Linea 1: Transformación Académica con Calidad y Pertinencia</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</si>
  <si>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</si>
  <si>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2: Prácticas académicas, orientación laboral y empleo </t>
  </si>
  <si>
    <t>Fortalecer la relación con la sociedad y con las diferentes organizaciones públicas y privadas, contribuyendo con la solución de problemas y necesidades que demanda el contexto</t>
  </si>
  <si>
    <t>Linea 5: Entorno y participación en el contexto regional y nacional</t>
  </si>
  <si>
    <t xml:space="preserve">Programa 4: Ingreso, Permanencia y Graduación de los estudiantes </t>
  </si>
  <si>
    <t xml:space="preserve">Programa 8: 
Centro de Recursos para el Aprendizaje y la Investigación
</t>
  </si>
  <si>
    <t xml:space="preserve">*Grupos con apoyo a la presencialidad      </t>
  </si>
  <si>
    <t>Programa 3:Uso intensivo de las TIC en el desarrollo de los procesos de enseñanza aprendizaje</t>
  </si>
  <si>
    <t xml:space="preserve">Programa 1:
Transformación curricular
</t>
  </si>
  <si>
    <t>Programa 2: Oferta Académica Pertinente</t>
  </si>
  <si>
    <t>Programa Social LAB</t>
  </si>
  <si>
    <t>VALOR INICIAL DE LA LINEA</t>
  </si>
  <si>
    <t>VALOR FINAL DE LA LINEA</t>
  </si>
  <si>
    <t>Linea 2: Formación Integral de los Docentes</t>
  </si>
  <si>
    <t>Fortalecer la formación integral de los docentes, a la luz de los lineamientos del Proyecto Educativo Institucional -PEI-.</t>
  </si>
  <si>
    <t>Nuevas plazas docentes creadas</t>
  </si>
  <si>
    <t>Programa 2: Planta Docente</t>
  </si>
  <si>
    <t xml:space="preserve">Programa 2: Cooperación interinstitucional nacional e internacional </t>
  </si>
  <si>
    <t xml:space="preserve">Programa 1: Proyectos, Convenios y Contratos </t>
  </si>
  <si>
    <t>Programa 4: Idiomas Colmayor</t>
  </si>
  <si>
    <t>*Estrategias implementadas para la formación en lengua extranjera                              *Cursos de lengua extranjera ofertados por el Centro de Lenguas                               *Estudiantes de la institución inscritos en los cursos ofertados por el Centro de Lenguas</t>
  </si>
  <si>
    <t>Linea 6: Colmayor, un espacio para tu Bienestar</t>
  </si>
  <si>
    <t>Fortalecer los programas y servicios que inciden en el bienestar de la comunidad institucional privilegiando su desarrollo como seres integrales.</t>
  </si>
  <si>
    <t>Programa 4: Seguridad Alimentaria</t>
  </si>
  <si>
    <t xml:space="preserve">Programa 1: Tu Bienestar es nuestra meta </t>
  </si>
  <si>
    <t xml:space="preserve">*Servicios de Salud y Desarrollo Humano, para la formación integral de la comunidad institucional y la permanencia de los estudiantes, fortalecidos.                                                                *Servicios de Promoción Artística y Cultural, para la formación integral de la comunidad institucional y la permanencia de los estudiantes, fortalecidos                                                           *Servicios de Promoción Deportiva y Recreativa, para la formación integral de la comunidad institucional y la permanencia de los estudiantes, fortalecidos                                       *Servicios de Promoción Socioeconómica, para la formación integral de la comunidad institucional y la permanencia de los estudiantes, fortalecidos                                          *Experiencias deportivas y culturales dentro de la institución fortalecidas                                                           *Beneficiarios de nuevas experiencias deportivas y culturales                                             *Cobertura de la comunidad institucional en los servicios de Bienestar, aumentada                                             </t>
  </si>
  <si>
    <t>Directora</t>
  </si>
  <si>
    <t>Adquirir Licenciamientos de software</t>
  </si>
  <si>
    <t>Apoyar grupos de investigación</t>
  </si>
  <si>
    <t>Linea 7: Desarrollo y Gestión Integral, un Compromiso Institucional</t>
  </si>
  <si>
    <t>Fortalecer los programas de la facultad de ciencias sociales</t>
  </si>
  <si>
    <t>Linea 3: Investigación, Innovación y Emprendimiento</t>
  </si>
  <si>
    <t>Programa3: Formación en Investigación</t>
  </si>
  <si>
    <t xml:space="preserve">
*Ponencias de investigación de semilleristas presentadas en eventos regionales, nacionales e internacionales                 *Proyectos de investigación, desarrollo tecnológico e innovación aprobados por convocatoria interna        *Jóvenes investigadores que participan en proyectos de investigación
</t>
  </si>
  <si>
    <t>Fortalecer la gestión administrativa, financiera y los procesos para el desarrollo institucional.</t>
  </si>
  <si>
    <t xml:space="preserve">Nuevas fuentes alternas de financiación gestionadas y con recursos
</t>
  </si>
  <si>
    <t xml:space="preserve">*PETIC actualizado e implementado       *Lineamientos de Integración de los sistemas de información actualizados
</t>
  </si>
  <si>
    <t>LINEA</t>
  </si>
  <si>
    <t>OBJETIVO DE LA LINEA</t>
  </si>
  <si>
    <t xml:space="preserve">LINEA </t>
  </si>
  <si>
    <t>OBJETIVO DEL LINEA</t>
  </si>
  <si>
    <t>Eficacia periodica</t>
  </si>
  <si>
    <t>Eficacia ponderada</t>
  </si>
  <si>
    <t xml:space="preserve"> </t>
  </si>
  <si>
    <t>Incrementar la participación de los docentes en redes académicas</t>
  </si>
  <si>
    <t>597,023,922</t>
  </si>
  <si>
    <t>415,000,000</t>
  </si>
  <si>
    <t xml:space="preserve">Realizar publicaciones académicas y libro </t>
  </si>
  <si>
    <t>326,420,915</t>
  </si>
  <si>
    <t>Apoyar el Encuentro Nacional e Internacional de prácticas profesionales</t>
  </si>
  <si>
    <t>Adquirir insumos para el proceso de adminsiones, registro y  control.</t>
  </si>
  <si>
    <t>211,118,313</t>
  </si>
  <si>
    <t xml:space="preserve"> Fortalecer el proceso de virtualidad por medio de la prestación de servicios de profesionales, tecnologos y tecnicos.</t>
  </si>
  <si>
    <t>FORTALECIMIENTO DE LA CALIDAD Y LA PERTINENCIA DE LA EDUCACIÓN POSTSECUNDARIA  COLEGIO MAYOR</t>
  </si>
  <si>
    <t xml:space="preserve">Línea Estratégica 1. Transformación Académica con Calidad y Pertinencia
</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</si>
  <si>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</si>
  <si>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2: 
Oferta académica pertinente
</t>
  </si>
  <si>
    <t xml:space="preserve">Indicador de producto 8:
No Estudiantes matriculados en los programas de la oferta académica.
</t>
  </si>
  <si>
    <t>Admisiones, Registro y control</t>
  </si>
  <si>
    <t>FORTALECIMIENTO DE LA CALIDAD Y LA PERTINENCIA DE LA EDUCACIÓN POSTSECUNDARIA COLEGIO MAYOR</t>
  </si>
  <si>
    <t xml:space="preserve">Programa 5: 
Aseguramiento de la Calidad
</t>
  </si>
  <si>
    <t>*Fuentes de información científicas y académicas funcionando.                                               *Participación en redes de acceso abierto.                                            *Sistemas integrales de autoservicio basados en tecnología de control automático RFID y telecomunicaciones, operando.                                                *Estaciones de trabajo para el estudio individual, colaborativo e incluyente, adquiridas.</t>
  </si>
  <si>
    <t>*Programas tecnológicos con procesos de actualización curricular implementados.  *Programas universitarios con procesos de actualización curricular implementados.  *Programas de posgrado con procesos de actualización curricular implementados. *Sistema de evaluación de los aprendizajes, implementado.</t>
  </si>
  <si>
    <t>Fortalecer la cooperación, las relaciones interculturales y el diálogo de saberes con organizaciones nacionales e internacionales, en los ámbitos académicos, investigativos, científicos y culturales, para la construcción de conocimiento que aporte a la solución de problemáticas globales.</t>
  </si>
  <si>
    <t>MEJORAMIENTO DE LA OFERTA, ACCESO Y PERMANENCIA EN EDUCACIÓN POSTSECUNDARIA COLEGIO MAYOR</t>
  </si>
  <si>
    <t>Fortalecer la relación con la sociedad y con las diferentes organizaciones públicas y privadas, contribuyendo con la solución de problemas y necesidades que demanda el contexto.</t>
  </si>
  <si>
    <t xml:space="preserve">  *Productos académicos desarrollados a partir de los proyectos de Extensión y Proyección Social</t>
  </si>
  <si>
    <t>Fortalecer las estrategias de investigación propiamente dicha, la investigación formativa y la formación para la investigación, el espíritu crítico y la creación artística y cultural, así como el fomento de la transferencia tecnológica y el emprendimiento, orientados a la innovación y la proyección social.</t>
  </si>
  <si>
    <t>560,000,000</t>
  </si>
  <si>
    <t>FORTALECIMIENTO DE LA INVESTIGACIÓN, INNOVACIÓN Y EMPRENDIMIENTO COLEGIO MAYOR.</t>
  </si>
  <si>
    <t xml:space="preserve">FORTALECIMIENTO DE LA INFRAESTRUCTURA TECNOLOGICA DEL COLEGIO MAYOR </t>
  </si>
  <si>
    <t>Programa 2: Gestión de nuevos espacios y sostenibilidad de la infraestructura fisica institucional.</t>
  </si>
  <si>
    <t xml:space="preserve">FORTALECEMINETO DE LA INFRAESTRUCTURA FISICA COLEGIO MAYOR </t>
  </si>
  <si>
    <t>Plan anual de optimización y mantenimiento de infraestructura física, aprobado y en operación.</t>
  </si>
  <si>
    <t> MEJORAMIENTO DE LA ARTICULACIÓN DE LA EDUCACIÓN SUPERIOR CON LA MEDIA TÉCNICA Y ETDH COLEGIO MAYOR</t>
  </si>
  <si>
    <t xml:space="preserve">Apoyar con la prestación de servicios de docencia para los programas academicos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</si>
  <si>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</si>
  <si>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</si>
  <si>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</si>
  <si>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</si>
  <si>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Fortalecer los programas de la Facultad de  Arquitectura e Ingenieria </t>
  </si>
  <si>
    <t>Adquirir Insumos para cursos practicos Facultad de Administración.</t>
  </si>
  <si>
    <t>Realizar el mantenimiento de la lencería para eventos</t>
  </si>
  <si>
    <t>Adquirir Membresia Organizacional</t>
  </si>
  <si>
    <t>Programas acreditados, reacreditados en alta calidad</t>
  </si>
  <si>
    <t>Realizar eventos académicos y administrativos de la Facultad de Ciencias de Salud.</t>
  </si>
  <si>
    <t>Vicerrector Académico</t>
  </si>
  <si>
    <t xml:space="preserve">Fortalecer la oferta Academica por medio de programas académicos con procesos de actualización implemetados. </t>
  </si>
  <si>
    <t>Promoción de la oferta Academica</t>
  </si>
  <si>
    <t xml:space="preserve">Apoyar a al desarrollo de practica de las diferentes facultades </t>
  </si>
  <si>
    <t>Adquirir fuentes de información (Bases de datos académicas y administrativas)</t>
  </si>
  <si>
    <t>*Proceso de Ingreso, Permanencia y Graduación, operando                                    *Instituciones de educación media articuladas a los servicios del proceso de Ingreso, Permanencia y Graduación                                            *Estudiantes que aprueban el semestre, superando sus dificultades académicas                        *Desempeño en el rendimiento académico de la asignatura matriculada de Ciencias Básicas para estudiantes de primer curso               *Mejora en el rendimiento académico de los estudiantes que asisten a los servicios ofertados de Ciencias Básicas, en estudiantes repitentes                                     *Tasa de deserción anual, disminuida * Tableros (DAshboard) Estadsisticos para el análisis multifactorial de la deserción, implementados. *Herramientoas metacognitivas diseñadas, desarrolladas e implementadas.</t>
  </si>
  <si>
    <t>Apoyar con la prestación de servicios de docencia para los programas academicos.</t>
  </si>
  <si>
    <t xml:space="preserve">Centro de Investigación </t>
  </si>
  <si>
    <t>Realizar afiliaciones a redes academicas e investigación y pagos de membresia.</t>
  </si>
  <si>
    <t>Evaluar proyectos de Investigación y productos de evaluación.</t>
  </si>
  <si>
    <t xml:space="preserve">Realizar mantenimientos y sopotes Software  </t>
  </si>
  <si>
    <t>Linea  4: Visibilidad Nacional e Internacional, Interculturalidad y Diálogo de saberes.</t>
  </si>
  <si>
    <t xml:space="preserve">Programa 1 Interculturalidad y diálogo de saberes </t>
  </si>
  <si>
    <t xml:space="preserve">*Indicador de Producto 1: Eventos interculturales desarrollados en la Institución.*Indicador de Producto 2 ctividades con enfoque intercultural incorporado en el aadocencia, la investigación, la extensión academica y el bienestar institucional.Incador de producto 3: Programas académicos con estrategias de internacionalización del curículo implementados. *Indicador de Producto 4: Programas acádemicos con cursos servidos en lengua extranjera.  * Indicador de Producto 5:Catedrá de internacionalización e interculturalidad servida en la Institución  </t>
  </si>
  <si>
    <t>Realizar eventos interculturales en la Institución.</t>
  </si>
  <si>
    <t xml:space="preserve">Realizar actividades con enfoque intercultural incorporado en la docencia, la investigación, la extensión academica y el bienestar institucional </t>
  </si>
  <si>
    <t xml:space="preserve">     *Indicador de producto 1: Convenios de cooperación interinstitucional activos, *Indicador de producto No 2: Particiapción en redes academicas nacionales e interancionales, Indicador de Producto No 3: Movilidad saliente de docentes. *Indicador de Producto No 4:                               Movilidad entrante de docentes                                *Indicador de producto No 5: Movilidad saliente de estudiantes                               *Indicador de producto No 6: Movilidad entrante de estudiantes                                  *Indicador de Producto No 7:Movilidad saliente y entrante de administrativos                             </t>
  </si>
  <si>
    <t xml:space="preserve">Participar en redes nacionales e internacionales </t>
  </si>
  <si>
    <t>Apoyar movilidad saliente de Docentes</t>
  </si>
  <si>
    <t xml:space="preserve">Apoyar la movilidad entrante de docentes </t>
  </si>
  <si>
    <t xml:space="preserve">Apoyar la movilidad saliente de estudiantes </t>
  </si>
  <si>
    <t xml:space="preserve">Apoyar la movilidad entrante  de estudiantes </t>
  </si>
  <si>
    <t xml:space="preserve">Director </t>
  </si>
  <si>
    <t xml:space="preserve">Programa 5: Unidades de servicio </t>
  </si>
  <si>
    <t>*Orientación laboral para practicantes y graduados           * Graduados vinculados laboralmente a través de la bolsa de empleo                                 * Estudiantes vinculados a las agencias de práctica de sectores públicos y privados de la ciudad y la región.   *Graduados vinculados en actividades de docencia, investigación, extensión y procesos administrativos de la Institución</t>
  </si>
  <si>
    <t>*Muestras procesadas por el Laboratorio de Control de Calidad LACMA.</t>
  </si>
  <si>
    <t>REALIZAR TORNEOS DEPORTIVOS EN TODAS LAS DISCIPLINAS (FÚTBOL, BALONCESTO, VOLEIBOL, FUTBOL SALA, DEPORTES INDIVIDUALES)</t>
  </si>
  <si>
    <t xml:space="preserve">*Estudiantes beneficiados del Programa de Seguridad Alimentaria </t>
  </si>
  <si>
    <t>473,571,726</t>
  </si>
  <si>
    <t>AÑO: 2021</t>
  </si>
  <si>
    <t>FECHA:  31-01-2021</t>
  </si>
  <si>
    <t xml:space="preserve">AÑO: 2021                                                                                                                                                                                                                                                                </t>
  </si>
  <si>
    <t xml:space="preserve">Gestionar nuevas  fuentes alternas de financiación gestionadas y
con recursos. </t>
  </si>
  <si>
    <t>Programa 6: Infraestructura Tecnologica  e Informatica pertinente para el Desarrollo Institucional</t>
  </si>
  <si>
    <t>Realizar mantenimiento sistemas Naonsoft (Accademia, Investtiga, Contrata, Sipex, Plannea)</t>
  </si>
  <si>
    <t>Realizar contratos de prestación de servicios de tecnologias en la web.</t>
  </si>
  <si>
    <t>Programa 9: Comunicación y Mercadeo efectivos</t>
  </si>
  <si>
    <t>Realizar soporte de la página web institucional</t>
  </si>
  <si>
    <t xml:space="preserve">*Recursos asignados conforme a las
necesidades institucionales. 
*Informes presupuestales y financieros
presentados. 
*Equilibrio financiero.
R=Recaudos
P=Pagos </t>
  </si>
  <si>
    <t xml:space="preserve">Presentar Informes presupuestales y financieros
</t>
  </si>
  <si>
    <t xml:space="preserve">Asignar recursos  conforme a las
necesidades institucionales. </t>
  </si>
  <si>
    <t>Gestión Financiera</t>
  </si>
  <si>
    <t>Programa 3: Cultura de la Planeación</t>
  </si>
  <si>
    <t>Programa 7: Gestión Administrativa y Financiera efectiva y transparente - Indicadores y metas</t>
  </si>
  <si>
    <t>PÁGINA: 2 DE 7</t>
  </si>
  <si>
    <t xml:space="preserve">FORMULACIÓN </t>
  </si>
  <si>
    <t>PÁGINA: 1 DE 7</t>
  </si>
  <si>
    <t>PÁGINA: 3 DE 7</t>
  </si>
  <si>
    <t>PÁGINA: 4 DE 7</t>
  </si>
  <si>
    <t>PÁGINA: 5 DE 7</t>
  </si>
  <si>
    <t>PÁGINA: 6 DE 7</t>
  </si>
  <si>
    <t>PÁGINA: 7 DE 7</t>
  </si>
  <si>
    <t xml:space="preserve">VALOR INICIAL DE LA LINEA  </t>
  </si>
  <si>
    <t xml:space="preserve">VALOR INICIAL DE LA LINEA </t>
  </si>
  <si>
    <t xml:space="preserve">VALOR FINAL DE LA LINEA </t>
  </si>
  <si>
    <t>APOYO PARA EL ACCESO Y PERMANENCIA EN EDUCACIÓN SUPERIOR - INSTITUCIÓN UNIVESITARIA COLEGIO MAYOR DE ANTIOQUIA</t>
  </si>
  <si>
    <t xml:space="preserve">*Recursos de Presupuesto Participativo gestionados e incrementados
</t>
  </si>
  <si>
    <t>Realizar entrega de Subsidio para matricula estudiantes de continuidad comunas 1,2,3,4,5,6,7,8,9,11,12,13,15,16,60,90</t>
  </si>
  <si>
    <t>Asesor de Planeación y proyectos especiales</t>
  </si>
  <si>
    <t>Realizar entrega de Subsidio para matricula estudiantes nuevos Comunas 1,2,3,4,5,6,7,8,9,11,12,13,15,16,60,80,   90</t>
  </si>
  <si>
    <t>Realizar entrega de Sostenimiento estudiantes 1,2,3,4,5,6,7,8,11,13,15,16,60,80,90</t>
  </si>
  <si>
    <t>Realizar acompañamiento a la permanencia de los estudiantes beneficiarios 3,4,5,6,9,12</t>
  </si>
  <si>
    <t>Realizar entrega de pines comuna 9</t>
  </si>
  <si>
    <t>Realizar curso complementario comunas 3,5,6,9,12</t>
  </si>
  <si>
    <t>Realizar Promoción y divulgación para la educación superior comunas 5 y 6</t>
  </si>
  <si>
    <t>Realizar Centro de estudio para la transformación educativa e inserción laboral comunas 5 y 6</t>
  </si>
  <si>
    <t>APOYO Y SEGUIMIENTO A LA EDUCACIÓN SUPERIOR - INSTITUCIÓN UNIVERSITARIA COLEGIO MAYOR DE ANTIOQUIA</t>
  </si>
  <si>
    <t>Realizar seguimiento a los estudiantes universitarios beneficiarios de las becas de PP</t>
  </si>
  <si>
    <t>Realizar seguimiento el servicio social prestado por los estudiantes beneficiarios de las becas de PP</t>
  </si>
  <si>
    <t>Realizar talleres informativos y motivacionales a los estudiantes de las IE de la C1 sobre el ingreso a la vida universitaria</t>
  </si>
  <si>
    <t>Brindar atención psicosocial a los estudiantes universitarios beneficiarios de las becas de PP</t>
  </si>
  <si>
    <t>Mantener activas y actualizadas  las redes sociales del proyecto observatorio.</t>
  </si>
  <si>
    <t xml:space="preserve">Realizar gestión de la innovación (contratación de la prestación de servicios de expertos en gestión de propiedad intelectual). </t>
  </si>
  <si>
    <t xml:space="preserve">Realizar catedrá de internacionalización e interculturalidad en la Institución </t>
  </si>
  <si>
    <t>Realizar Convenios de cooperación interintitucional.</t>
  </si>
  <si>
    <t>Apoyar la movilidad entrante y saliente  de directivos</t>
  </si>
  <si>
    <t xml:space="preserve">Apoyar el proceso de aseguramiento a la calidad  con fines de mejoramiento y acreditación institucional y de programas. </t>
  </si>
  <si>
    <t>Apoyar el proceso de permanencia  para el acompañamiento didactico y metodologico en ciencias basicas.</t>
  </si>
  <si>
    <t xml:space="preserve">Apoyar el proceso de Biblioteca para realizar la prestación de servicios bibliotecarios.                   </t>
  </si>
  <si>
    <t xml:space="preserve">Apoyar el proceso de  Vicerrectoria  Academica </t>
  </si>
  <si>
    <t>Fortalecer los programas  de la Facultad de Ciencias de la Salud.</t>
  </si>
  <si>
    <t xml:space="preserve">Fortalecer los programas de la facultad de Administración. 
</t>
  </si>
  <si>
    <t xml:space="preserve">Apoyar los programas de la Facultad de Ciencias Sociales. </t>
  </si>
  <si>
    <t xml:space="preserve">Apoyar  los procesos de inscripción, admisión y registro académico de los estudiantes de la institución. </t>
  </si>
  <si>
    <t>Realización de ceremonia de grados para los estudiantes de los programas del COLMAYOR</t>
  </si>
  <si>
    <t>Evaluar  articulos sometidos a la Revista sinergia.</t>
  </si>
  <si>
    <t xml:space="preserve">Realizar mejoras y nuevos desarrollos  al Software </t>
  </si>
  <si>
    <t>Apoyar las actividades de los proyectos de investigación.</t>
  </si>
  <si>
    <t>Actualizar el estatuto de propiedad intelectual de la Institución y estructurar la politica de creación de Spinoff y mecanismos de transferencia.</t>
  </si>
  <si>
    <t>Apoyar las actividades del centro de investigación.</t>
  </si>
  <si>
    <t>Apoyar las actividades internacionalización.</t>
  </si>
  <si>
    <t>Realizar actividades para la educación continua de los graduados.</t>
  </si>
  <si>
    <t xml:space="preserve">Apoyar con las actividades del centro de graduados </t>
  </si>
  <si>
    <t>Apoyar con las actividades de LACMA .</t>
  </si>
  <si>
    <t xml:space="preserve">Apoyar con las actividades del Centro de Lenguas. </t>
  </si>
  <si>
    <t xml:space="preserve">Formación   continua  en   lenguas   extranjera   para   docentes   </t>
  </si>
  <si>
    <t>Formación   continua en   lenguas   extranjera   para   egresados</t>
  </si>
  <si>
    <t>Formaciòn  continua  en   lenguas   extranjera   para   estudiantes IUCMA que no tienen la asignatura de inglès en el plan de estudios</t>
  </si>
  <si>
    <t>REALIZAR EVENTO SALA DE EXPOSICIONES</t>
  </si>
  <si>
    <t>REALIZAR AFILIACIÓN INSTITUCIONAL A ASCUN BIENESTAR.</t>
  </si>
  <si>
    <t>REALIZAR FESTIVALES DEPORTIVOS Y CULTURALES.</t>
  </si>
  <si>
    <t>PRESTACIÓN DE SERVICIOS PARA JUZGAMIENTO DE TORNEOS INTERNOS Y ENCUENTROS AMISTOSOS</t>
  </si>
  <si>
    <t>ADQUIR INSTRUMENTOS MUSICALES</t>
  </si>
  <si>
    <t xml:space="preserve">FORTALECER EL PROGRAMA DE SEGURIDAD ALIMENTARIA ALMUERZOS PARA ESTUDIANTES. </t>
  </si>
  <si>
    <t xml:space="preserve">FORTALECER EL PROGRAMA DE SEGURIDAD ALIMENTARIA REFRIGERIOS NOCTURNOS PARA ESTUDIANTES. </t>
  </si>
  <si>
    <t>Apoyar el proceso de Gestión Tecnología e Informática.</t>
  </si>
  <si>
    <t>Fortalecer la infraestructura tecnológica  (Servidores, Nube Privada, Cableado estructurado, Gabinetes, Patch Panel, SW, Certificación, Racks, WiFi, Kvm)</t>
  </si>
  <si>
    <t xml:space="preserve">Rentar impresoras  para  los programas institucionales </t>
  </si>
  <si>
    <t>Adquirior el Servicio de custodia de Cintas de Backup</t>
  </si>
  <si>
    <t>Adquirir Licenciamiento de seguridad para control de equipos de cómputo Institucionales</t>
  </si>
  <si>
    <t>Adquirir equipos de tecnología e informatica</t>
  </si>
  <si>
    <t xml:space="preserve">Apoyar el proceso de Gestión de Comunicaciones </t>
  </si>
  <si>
    <t>Realizar Mantenimiento sistemas de consolas de servicio</t>
  </si>
  <si>
    <t>Elaborar y difundir el Plan de mercadeo institucional</t>
  </si>
  <si>
    <t>Realizar mantenimientos y mejoras fisicas  integrales a la institución</t>
  </si>
  <si>
    <t>Realizar documento de investigación del impacto de las becas en la educación superior.</t>
  </si>
  <si>
    <t xml:space="preserve">Realizar eventos Academicos </t>
  </si>
  <si>
    <t>Realizar evento promovidos desde vicerrectoria académica para la celebración del dia Maestro</t>
  </si>
  <si>
    <t>Implementar el sistema de evaluación de los aprendizajes.</t>
  </si>
  <si>
    <t>$4,442,260,970</t>
  </si>
  <si>
    <t xml:space="preserve">Apoyar la movilidad  integrativos TGC </t>
  </si>
  <si>
    <t xml:space="preserve">Programas académicos con estrategias de internacionalización del currículo implementados </t>
  </si>
  <si>
    <t xml:space="preserve">Programas académicos con cursos servidos en lengua extranjera </t>
  </si>
  <si>
    <t xml:space="preserve">Apoyar al personal de Extensión Académica que requiera reuniones o realizar actividad de supervisión de contratos por fuera del municipio de Medellín, durante toda la vigencia 2021 con transporte y viáticos. </t>
  </si>
  <si>
    <t>PRESTACIÓN DE SERVICIOS TRANSPORTE GRUPOS  DE REPRESENTACIÓN  CULTURAL, DEPORTIVA Y OTRAS ACTIVIDADES INSTITUCIONALES</t>
  </si>
  <si>
    <t>FORTALCER LA PRESTACIÓN DE SERVICIOS DE REFRIGERIOS E HIDRATACIÓN PARA DELEGACIONES DEPORTIVAS Y CULTURALES, Y EVENTOS INSTITUCIONALES.</t>
  </si>
  <si>
    <t xml:space="preserve">FORTALCER  LA PRESTACIÓN DE SERVICIOS ALMUERZOS PARA LOS PROGRAMAS DE BIENESTAR. </t>
  </si>
  <si>
    <t>*Medios de comunicación empleados al interior de la institución
*Estudios de Medición del Nivel de posicionamiento institucional, realizados                       *Participación en eventos de relacionamiento y actividades de divulgación.</t>
  </si>
  <si>
    <t>140,000,000</t>
  </si>
  <si>
    <t>559,507,220</t>
  </si>
  <si>
    <t>18,874,196,091</t>
  </si>
  <si>
    <t>1,374,053,325</t>
  </si>
  <si>
    <t>157,817,751</t>
  </si>
  <si>
    <t>165,713,733</t>
  </si>
  <si>
    <t>94,008,000</t>
  </si>
  <si>
    <t>458,084,536</t>
  </si>
  <si>
    <t>103,879,702</t>
  </si>
  <si>
    <t>8,116,227,913</t>
  </si>
  <si>
    <t>180,000,000</t>
  </si>
  <si>
    <t>$ 653,571,726</t>
  </si>
  <si>
    <t xml:space="preserve">Apoyar las Actividades de Bienestar Institucional. </t>
  </si>
  <si>
    <t>77,760,000</t>
  </si>
  <si>
    <t>PÁGINA: 7 DE 8</t>
  </si>
  <si>
    <t xml:space="preserve">AÑO: 2020                                                                                                                                                                                                                                                                 </t>
  </si>
  <si>
    <t>EJE</t>
  </si>
  <si>
    <t>COMPONENTE</t>
  </si>
  <si>
    <t>OBJETIVO DEL COMPONENTE</t>
  </si>
  <si>
    <t>Eje 7: Desarrollo y Gestión Integral, un Compromiso InstitucionalGestión Administrativa y Financiera</t>
  </si>
  <si>
    <t>Programa 1: Modernización administrativa para la eficacia de los proceso - indicadores y metas.</t>
  </si>
  <si>
    <t>Fortalecer la gestion administrativa, financiera y los procesos para el desarrollo institucional.</t>
  </si>
  <si>
    <t>Modernización Administrativa para la eficiencia de los procesos.</t>
  </si>
  <si>
    <t>Cumplimiento normativida vigente</t>
  </si>
  <si>
    <t xml:space="preserve">Revisar y/o Actualizar el registro de activos de información, trimestralmente </t>
  </si>
  <si>
    <t>Gestión Documental</t>
  </si>
  <si>
    <t xml:space="preserve">Líder </t>
  </si>
  <si>
    <t xml:space="preserve">Actualizar el esquema de publicación de la información </t>
  </si>
  <si>
    <t>Revisar y/o Actualizar el esquema de publicación de la información trimestralmente</t>
  </si>
  <si>
    <t>Revisar y/o actualizar el índice de información clasificada y reservada.</t>
  </si>
  <si>
    <t xml:space="preserve">Aplicar el Plan de Conservación Documental acorde con los lineamientos del Archivo General de la Nación </t>
  </si>
  <si>
    <t xml:space="preserve">Aplicar el Plan de Preservación Digital acorde con los lineamientos del Archivo General de la Nación </t>
  </si>
  <si>
    <t xml:space="preserve">Actualizar el manual del Programa de Gestión Documental </t>
  </si>
  <si>
    <t>Ajustar, adoptar y definir las Tablas de Control de Acceso para garantizar el correcto funcionamiento del sistema de Gestión Documental</t>
  </si>
  <si>
    <t xml:space="preserve">Ajustar, adoptar y definir el banco terminológico de series y subseries documentales producidas por la institución </t>
  </si>
  <si>
    <t>Gestión del Talento Humano</t>
  </si>
  <si>
    <r>
      <rPr>
        <b/>
        <sz val="16"/>
        <color theme="1"/>
        <rFont val="Calibri"/>
        <family val="2"/>
      </rPr>
      <t>Plan de previsión</t>
    </r>
    <r>
      <rPr>
        <sz val="16"/>
        <color theme="1"/>
        <rFont val="Calibri"/>
        <family val="2"/>
      </rPr>
      <t xml:space="preserve">: Determinar las necesidades de personal que se requieren para cumplir con los propósitos misionales </t>
    </r>
  </si>
  <si>
    <t xml:space="preserve">Encuentros de Inducción y reinducción del personal administrativo y docente </t>
  </si>
  <si>
    <r>
      <rPr>
        <b/>
        <sz val="16"/>
        <color theme="1"/>
        <rFont val="Calibri"/>
        <family val="2"/>
      </rPr>
      <t>Plan de vacantes</t>
    </r>
    <r>
      <rPr>
        <sz val="16"/>
        <color theme="1"/>
        <rFont val="Calibri"/>
        <family val="2"/>
      </rPr>
      <t>: Levantar el Inventario de los empleos no provistos de forma definitiva en la Institución, y todas las acciones planificadas para proveerlos, de manera temporal o definitiva, en forma oportuna</t>
    </r>
  </si>
  <si>
    <t>Personal administrativo y docentes de carrera, recibiendo  incentivos y estímulos.</t>
  </si>
  <si>
    <r>
      <rPr>
        <b/>
        <sz val="16"/>
        <rFont val="Calibri"/>
        <family val="2"/>
      </rPr>
      <t>Plan de bienestar y estimulos</t>
    </r>
    <r>
      <rPr>
        <sz val="16"/>
        <rFont val="Calibri"/>
        <family val="2"/>
      </rPr>
      <t>: Diseñar acciones planificadas, basado en necesidades priorizadas, que buscan mejorar las condiciones de vida laboral y personal, la motivación y el reconocimiento de los servidores públicos para propiciar un entorno que favorezca la productividad y el logro de los objetivos misionales.</t>
    </r>
  </si>
  <si>
    <r>
      <rPr>
        <b/>
        <sz val="16"/>
        <rFont val="Calibri"/>
        <family val="2"/>
      </rPr>
      <t>Plan de capacitación</t>
    </r>
    <r>
      <rPr>
        <sz val="16"/>
        <rFont val="Calibri"/>
        <family val="2"/>
      </rPr>
      <t>: desarrollar habilidades, transferir conocimientos o modificar actitudes de los servidores públicos, para generar el desarrollo y la motivación necesarias para incrementar la productividad y el logro de los objetivos misionales.</t>
    </r>
  </si>
  <si>
    <r>
      <rPr>
        <b/>
        <sz val="16"/>
        <rFont val="Calibri"/>
        <family val="2"/>
      </rPr>
      <t xml:space="preserve">Plan de estrategico de talelento humano: </t>
    </r>
    <r>
      <rPr>
        <sz val="16"/>
        <rFont val="Calibri"/>
        <family val="2"/>
      </rPr>
      <t>Determinar las necesidades de personal que se requiere para cumplir con los propositos misionales</t>
    </r>
  </si>
  <si>
    <r>
      <rPr>
        <b/>
        <sz val="16"/>
        <color theme="1"/>
        <rFont val="Calibri"/>
        <family val="2"/>
      </rPr>
      <t>Plan de seguiridad y salud</t>
    </r>
    <r>
      <rPr>
        <sz val="16"/>
        <color theme="1"/>
        <rFont val="Calibri"/>
        <family val="2"/>
      </rPr>
      <t>:  mejorar las condiciones de vida laboral, la seguridad y la salud de los servidores públicos para propiciar un entorno que favorezca la productividad y el logro de los objetivos misionales</t>
    </r>
  </si>
  <si>
    <t>Implementación del sistema de gestión de seguridad y salud en el trabajo.</t>
  </si>
  <si>
    <t xml:space="preserve">propender  la afiliación al sistema general de riesgos laborales mediante la correcta afiliación </t>
  </si>
  <si>
    <t>Salud y Seguridad en el Trabajo</t>
  </si>
  <si>
    <t>Actualizar y ajustar la matriz de partes interesadas para el SG-SST</t>
  </si>
  <si>
    <t>Documentar el plan de capacitación anual y programas de auditoria en conjunto con el comité patitario de Salud y Seguridad en el Trabajo</t>
  </si>
  <si>
    <t>Mantener un cronograma de inspecciones</t>
  </si>
  <si>
    <t>Actualizar la matriz de peligro de todos los procesos</t>
  </si>
  <si>
    <t>Mantener actualizada la caracterización de accidentes con su seguimiento</t>
  </si>
  <si>
    <t>Investigar y documentar los incidentes, accidentes o enfermedades laborales que se presenten</t>
  </si>
  <si>
    <t>Realilzar autoevaluación SG-SST, según la normatividad vigente</t>
  </si>
  <si>
    <t>Fortalecimiento del Sistema de Gestión Integral</t>
  </si>
  <si>
    <t>Seguimiento y evaluación actividades de Gestión Ambiental</t>
  </si>
  <si>
    <t>Actualizar el Plan de Manejo de Residuos Ordinarios</t>
  </si>
  <si>
    <t>Ambiental</t>
  </si>
  <si>
    <t>Realizar la Medición a los indicadores</t>
  </si>
  <si>
    <t>Actualizar la matriz de aspectos e impactos ambientales</t>
  </si>
  <si>
    <t>Ejecutar el Plan de movilidad institucional</t>
  </si>
  <si>
    <t>Realizar  inducciones y capacitaciones al personal de la comunidad institucional</t>
  </si>
  <si>
    <t>Adaptar la estructura administrativa a las exigencias modernas de la Educación Superior</t>
  </si>
  <si>
    <t>Planeación institucional</t>
  </si>
  <si>
    <t>Seguimiento y evaluación a los planes, programas y proyectos de la Institución.</t>
  </si>
  <si>
    <t>Sensibilización y acompañamiento para la socialización de la metodología y elaboración del mapa de riesgos de corrupción, acorde a la metodología establecida por el Departamento Administrativo de la Función Pública – DAFP.</t>
  </si>
  <si>
    <t>Hacer seguimiento a la Politica de Administración de Riesgos, revisando si se requieren cambios estructurales u operacionales, con el fin de verificar que este alineada con los objetivos estratégicos de la Institución y de acuerdo con la guía actualizada de la Función Pública, la cual fue emitida en diciembre de 2020.</t>
  </si>
  <si>
    <t>Evaluar la implementación de la política de administración del riesgo de la entidad con el fin de verificar su cumplimiento y apropiación por cada proceso de la entidad.</t>
  </si>
  <si>
    <t>Identificar, valorar, monitorear y revisar  los riesgos institucionales, por parte de los líderes de proceso</t>
  </si>
  <si>
    <t>Revisar que los trámites se encuentren registrados y con costos actualizados según vigencia</t>
  </si>
  <si>
    <t>Identificar nuevos trámites misionales</t>
  </si>
  <si>
    <t>Actualizar el Plan de racionalización de trámites en equipo con los líderes de trámites misionales.</t>
  </si>
  <si>
    <t>Identificar posibles acciones de interoperabilidad para los trámites misionales.</t>
  </si>
  <si>
    <t>Recopilar la información de la gestión de datos de operación de los trámites inscritos en el SUIT.</t>
  </si>
  <si>
    <t>Registro de trámites y OPAs en plataforma SUIT.</t>
  </si>
  <si>
    <t>Solicitar, analizar y consolidar la información relacionada con la gestión de todos los procesos institucionales.</t>
  </si>
  <si>
    <t>Publicar el informe de rendición de cuentas en web y redes sociales</t>
  </si>
  <si>
    <t>Informe de audiencia pública</t>
  </si>
  <si>
    <t>Sistematizar la encuesta con el fin de generar las mejoras necesarias</t>
  </si>
  <si>
    <t>Continuar con la disponibilidad del sistema que permita la calidad del servicio.</t>
  </si>
  <si>
    <t>Garantizar la operatividad del enlace de PQRSFD en la página web de la Institución.</t>
  </si>
  <si>
    <t>Funcionamiento, seguimiento y ajuste del canal de denuncias.</t>
  </si>
  <si>
    <t>Publicar la información minima obligatoria de procedimientos, servicios y funcionamiento</t>
  </si>
  <si>
    <t>Publicar y divulgar la información establecida en la estrategia de gobierno en linea</t>
  </si>
  <si>
    <t>Medir el grado de apropiación del Código de Integridad, Ética y Buen Gobierno.(encuesta)</t>
  </si>
  <si>
    <t>Capacitar a los servidores de la Institución en temas relacionados con: Modelo Integrado de Planeación y Gestión - MIPG, Ley de Transparencia y Acceso a la Información Pública, Participación Ciudadana, Plan Anticorrupción y Atención al Ciudadano-PAAC.</t>
  </si>
  <si>
    <t>Asegurar la operatividad del  enlace del nuevo software en página web para la recepción de peticiones, quejas, reclamos y/o sugerencias</t>
  </si>
  <si>
    <t>Realizar informe de seguimiento  a las peticiones, quejas, reclamos, sugerencias  y/o felicitaciones</t>
  </si>
  <si>
    <t>Implementar  atención al público, de manera virtual y telefónica, a través de la línea de atención al ciudadano 4445611, los correos electrónicos ciudadano@colmayor.edu.co, colmayor@colmaor.edu.co, la página web, a través del canal de PQRSFD, y cuando corresponda, redes sociales también. Esto debido, a la contingencia causada por la COVID-19 que ha dificultado que la atención al ciudadano de manera presencial y la percepción de satisfacción de este, se realicen a través de las consolas.</t>
  </si>
  <si>
    <t>Comunicaciones</t>
  </si>
  <si>
    <t>Fortalecer los canales de atención: llamadas telefónicas, correos electrónicos y plataforma de PQRSFD, redes sociales, de acuerdo con las características y necesidades de los ciudadanos para garantizar cobertura.</t>
  </si>
  <si>
    <t>Actualizar y difundir el portafolio de servicios a los usuarios de la entidad.</t>
  </si>
  <si>
    <t>Socializar con el personal de la institución, los Planes de Comunicaciones y Mercadeo.</t>
  </si>
  <si>
    <t>Seguimiento al funcionamiento del canal de denuncias.</t>
  </si>
  <si>
    <t>Secretaria General</t>
  </si>
  <si>
    <t>Secretario General</t>
  </si>
  <si>
    <t>Mantener la infraestructura física y tecnológica, acorde a las necesidades de calidad y cobertura de la oferta académica de la Institución.</t>
  </si>
  <si>
    <t>* Necesidades fisicas y tecnologiacas para la enseñanza y el aprendizaje *Plataformas y sistemas de información instituconal integradas</t>
  </si>
  <si>
    <t>*Herramientas tecnologicas para la enseñanza incorporadas al desarrollo académico      *Desarrollo de infraestructura tecnológica para la educación               *Sistemas de información integrados (Financiero-Académico), integrados</t>
  </si>
  <si>
    <t>Actualización de PETIC.</t>
  </si>
  <si>
    <t>Actualizar Plan de Seguridad y Privacidad de la Inoformación</t>
  </si>
  <si>
    <t>Actualizar Plan de Tratamiento de Riesgos de Seguridad y Privacidad de la Información</t>
  </si>
  <si>
    <t>Diseñar Plan de Mantenimiento de Servicios Tecnológicos</t>
  </si>
  <si>
    <t>Diseñar Plan de Preservación Digital</t>
  </si>
  <si>
    <t>Socializar Planes de TI mediante publicación en sistema de gestión integral</t>
  </si>
  <si>
    <t>Gestión Administrativa y Financiera efectiva y transparente.</t>
  </si>
  <si>
    <t>Ejecución del Plan Anual de Adquisiciones - vigencia 2021.El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t>
  </si>
  <si>
    <t>Bienes y Servicios - Todos los procesos</t>
  </si>
  <si>
    <t>Líderes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</si>
</sst>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_(&quot;$&quot;\ * \(#,##0.00\);_(&quot;$&quot;\ * &quot;-&quot;??_);_(@_)"/>
    <numFmt numFmtId="165" formatCode="_(* #,##0.00_);_(* \(#,##0.00\);_(* &quot;-&quot;??_);_(@_)"/>
    <numFmt numFmtId="166" formatCode="_(&quot;$&quot;\ * #,##0_);_(&quot;$&quot;\ * \(#,##0\);_(&quot;$&quot;\ * &quot;-&quot;??_);_(@_)"/>
    <numFmt numFmtId="167" formatCode="#,##0.000000"/>
    <numFmt numFmtId="168" formatCode="_(&quot;$&quot;\ * #,##0.000000_);_(&quot;$&quot;\ * \(#,##0.000000\);_(&quot;$&quot;\ * &quot;-&quot;??_);_(@_)"/>
    <numFmt numFmtId="169" formatCode="#,##0\ _€"/>
    <numFmt numFmtId="170" formatCode="_(&quot;$&quot;\ * #,##0_);_(&quot;$&quot;\ * \(#,##0\);_(&quot;$&quot;\ * &quot;-&quot;_);_(@_)"/>
  </numFmts>
  <fonts count="33"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b/>
      <sz val="14"/>
      <name val="Calibri"/>
      <family val="2"/>
    </font>
    <font>
      <sz val="11"/>
      <color theme="1"/>
      <name val="Calibri"/>
      <family val="2"/>
      <scheme val="minor"/>
    </font>
    <font>
      <b/>
      <sz val="11"/>
      <color theme="1"/>
      <name val="Calibri"/>
      <family val="2"/>
      <scheme val="minor"/>
    </font>
    <font>
      <sz val="12"/>
      <color theme="1"/>
      <name val="Calibri"/>
      <family val="2"/>
    </font>
    <font>
      <sz val="12"/>
      <name val="Calibri"/>
      <family val="2"/>
    </font>
    <font>
      <sz val="12"/>
      <color theme="1"/>
      <name val="Calibri"/>
      <family val="2"/>
      <scheme val="minor"/>
    </font>
    <font>
      <b/>
      <sz val="9"/>
      <color indexed="81"/>
      <name val="Tahoma"/>
      <family val="2"/>
    </font>
    <font>
      <sz val="9"/>
      <color indexed="81"/>
      <name val="Tahoma"/>
      <family val="2"/>
    </font>
    <font>
      <sz val="11"/>
      <name val="Calibri"/>
      <family val="2"/>
      <scheme val="minor"/>
    </font>
    <font>
      <sz val="11"/>
      <color rgb="FFFF0000"/>
      <name val="Calibri"/>
      <family val="2"/>
      <scheme val="minor"/>
    </font>
    <font>
      <sz val="11"/>
      <color rgb="FF000000"/>
      <name val="Calibri"/>
      <family val="2"/>
      <scheme val="minor"/>
    </font>
    <font>
      <sz val="11"/>
      <color rgb="FF1C2735"/>
      <name val="Calibri"/>
      <family val="2"/>
      <scheme val="minor"/>
    </font>
    <font>
      <sz val="10"/>
      <name val="Calibri"/>
      <family val="2"/>
    </font>
    <font>
      <sz val="11"/>
      <color theme="1"/>
      <name val="Arial"/>
      <family val="2"/>
    </font>
    <font>
      <sz val="11"/>
      <color theme="1"/>
      <name val="Calibri"/>
      <family val="2"/>
    </font>
    <font>
      <sz val="10"/>
      <color theme="1"/>
      <name val="Calibri"/>
      <family val="2"/>
      <scheme val="minor"/>
    </font>
    <font>
      <b/>
      <sz val="11"/>
      <name val="Calibri"/>
      <family val="2"/>
    </font>
    <font>
      <sz val="11"/>
      <name val="Calibri"/>
      <family val="2"/>
    </font>
    <font>
      <b/>
      <sz val="11"/>
      <color theme="1"/>
      <name val="Calibri"/>
      <family val="2"/>
    </font>
    <font>
      <sz val="11"/>
      <color rgb="FFFF0000"/>
      <name val="Calibri"/>
      <family val="2"/>
    </font>
    <font>
      <sz val="11"/>
      <color theme="1"/>
      <name val="Arial Narrow"/>
      <family val="2"/>
    </font>
    <font>
      <sz val="16"/>
      <name val="Calibri"/>
      <family val="2"/>
    </font>
    <font>
      <sz val="16"/>
      <color theme="1"/>
      <name val="Calibri"/>
      <family val="2"/>
    </font>
    <font>
      <b/>
      <sz val="16"/>
      <name val="Calibri"/>
      <family val="2"/>
    </font>
    <font>
      <b/>
      <sz val="16"/>
      <color theme="1"/>
      <name val="Calibri"/>
      <family val="2"/>
    </font>
    <font>
      <sz val="16"/>
      <color rgb="FF000000"/>
      <name val="Calibri"/>
      <family val="2"/>
    </font>
    <font>
      <sz val="16"/>
      <color theme="1"/>
      <name val="Calibri"/>
      <family val="2"/>
      <scheme val="minor"/>
    </font>
    <font>
      <sz val="11"/>
      <color indexed="81"/>
      <name val="Tahoma"/>
      <family val="2"/>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theme="0"/>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4"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8" fillId="0" borderId="0"/>
  </cellStyleXfs>
  <cellXfs count="468">
    <xf numFmtId="0" fontId="0" fillId="0" borderId="0" xfId="0"/>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9" fontId="0" fillId="2" borderId="1" xfId="2" applyFont="1" applyFill="1" applyBorder="1" applyAlignment="1">
      <alignment horizontal="center" vertical="center"/>
    </xf>
    <xf numFmtId="3" fontId="0" fillId="0" borderId="0" xfId="0" applyNumberFormat="1"/>
    <xf numFmtId="9" fontId="0" fillId="0" borderId="0" xfId="0" applyNumberFormat="1" applyAlignment="1">
      <alignment horizontal="center" vertical="center"/>
    </xf>
    <xf numFmtId="9" fontId="0" fillId="0" borderId="1" xfId="0" applyNumberFormat="1" applyBorder="1" applyAlignment="1">
      <alignment vertical="center"/>
    </xf>
    <xf numFmtId="9" fontId="0" fillId="0" borderId="1" xfId="0" applyNumberFormat="1" applyBorder="1" applyAlignment="1">
      <alignment horizontal="center" vertical="center"/>
    </xf>
    <xf numFmtId="9" fontId="0" fillId="0" borderId="0" xfId="0" applyNumberFormat="1"/>
    <xf numFmtId="0" fontId="0" fillId="0" borderId="0" xfId="0" applyAlignment="1">
      <alignment wrapText="1"/>
    </xf>
    <xf numFmtId="9" fontId="0" fillId="0" borderId="0" xfId="0" applyNumberFormat="1" applyAlignment="1">
      <alignment horizontal="center"/>
    </xf>
    <xf numFmtId="0" fontId="0" fillId="0" borderId="1" xfId="0" applyBorder="1"/>
    <xf numFmtId="9" fontId="0" fillId="0" borderId="0" xfId="2" applyFont="1" applyAlignment="1">
      <alignment horizontal="center"/>
    </xf>
    <xf numFmtId="0" fontId="0" fillId="0" borderId="0" xfId="0" applyBorder="1"/>
    <xf numFmtId="9" fontId="0" fillId="0" borderId="0" xfId="0" applyNumberFormat="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164" fontId="0" fillId="0" borderId="0" xfId="0" applyNumberFormat="1"/>
    <xf numFmtId="9" fontId="0" fillId="2" borderId="1" xfId="0" applyNumberFormat="1" applyFill="1" applyBorder="1" applyAlignment="1">
      <alignment horizontal="center" vertical="center"/>
    </xf>
    <xf numFmtId="0" fontId="0" fillId="0" borderId="1" xfId="0" applyBorder="1" applyAlignment="1">
      <alignment horizontal="center" vertical="center"/>
    </xf>
    <xf numFmtId="0" fontId="8" fillId="0" borderId="0" xfId="0" applyFont="1" applyBorder="1" applyAlignment="1">
      <alignment vertical="center"/>
    </xf>
    <xf numFmtId="0" fontId="2" fillId="3"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9"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1" xfId="0" applyFill="1" applyBorder="1" applyAlignment="1">
      <alignment vertical="center"/>
    </xf>
    <xf numFmtId="9" fontId="0" fillId="0" borderId="0" xfId="2" applyFont="1" applyBorder="1" applyAlignment="1">
      <alignment horizontal="center" vertical="center"/>
    </xf>
    <xf numFmtId="9" fontId="0" fillId="0" borderId="0" xfId="0" applyNumberFormat="1" applyBorder="1"/>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0" fillId="2" borderId="0" xfId="0" applyFill="1"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0" xfId="0" applyFill="1"/>
    <xf numFmtId="0" fontId="0" fillId="2" borderId="0" xfId="0" applyFill="1" applyAlignment="1">
      <alignment horizontal="center" vertical="center"/>
    </xf>
    <xf numFmtId="0" fontId="14" fillId="2" borderId="0" xfId="0" applyFont="1" applyFill="1"/>
    <xf numFmtId="9" fontId="0" fillId="2" borderId="0" xfId="0" applyNumberFormat="1" applyFill="1" applyAlignment="1">
      <alignment horizontal="center" vertical="center"/>
    </xf>
    <xf numFmtId="9" fontId="0" fillId="2" borderId="0" xfId="0" applyNumberFormat="1" applyFill="1" applyAlignment="1">
      <alignment horizontal="center"/>
    </xf>
    <xf numFmtId="3" fontId="0" fillId="2" borderId="0" xfId="0" applyNumberFormat="1" applyFill="1"/>
    <xf numFmtId="9" fontId="0" fillId="2" borderId="0" xfId="0" applyNumberFormat="1" applyFill="1"/>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3" fontId="0" fillId="0" borderId="0" xfId="0" applyNumberFormat="1" applyBorder="1" applyAlignment="1">
      <alignment horizontal="center" vertical="center" wrapText="1"/>
    </xf>
    <xf numFmtId="0" fontId="13" fillId="2" borderId="1" xfId="0" applyFont="1" applyFill="1" applyBorder="1" applyAlignment="1">
      <alignment horizontal="center" vertical="center"/>
    </xf>
    <xf numFmtId="0" fontId="0" fillId="0" borderId="1" xfId="0" applyBorder="1" applyAlignment="1">
      <alignment horizontal="center" vertical="center" wrapText="1"/>
    </xf>
    <xf numFmtId="0" fontId="2" fillId="6" borderId="1"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0" fontId="14" fillId="0" borderId="0" xfId="0" applyFont="1"/>
    <xf numFmtId="0" fontId="13" fillId="2" borderId="1" xfId="0" applyFont="1" applyFill="1" applyBorder="1" applyAlignment="1">
      <alignment horizontal="justify"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4" xfId="0" applyFont="1" applyFill="1" applyBorder="1" applyAlignment="1">
      <alignment horizontal="center" vertical="center" wrapText="1"/>
    </xf>
    <xf numFmtId="0" fontId="10" fillId="0" borderId="4" xfId="0" applyFont="1" applyBorder="1" applyAlignment="1">
      <alignment horizontal="center" vertical="center"/>
    </xf>
    <xf numFmtId="0" fontId="0" fillId="0" borderId="1" xfId="0" applyBorder="1" applyAlignment="1">
      <alignment horizontal="center" vertical="center"/>
    </xf>
    <xf numFmtId="0" fontId="0" fillId="2" borderId="0" xfId="0" applyFill="1" applyBorder="1"/>
    <xf numFmtId="0" fontId="0" fillId="2" borderId="10" xfId="0" applyFill="1" applyBorder="1"/>
    <xf numFmtId="3" fontId="7" fillId="2" borderId="0" xfId="0" applyNumberFormat="1" applyFont="1" applyFill="1" applyAlignment="1">
      <alignment horizontal="center"/>
    </xf>
    <xf numFmtId="0" fontId="7" fillId="2" borderId="2" xfId="0" applyFont="1" applyFill="1" applyBorder="1" applyAlignment="1">
      <alignment horizontal="justify" vertical="center"/>
    </xf>
    <xf numFmtId="0" fontId="7" fillId="2" borderId="2" xfId="0" applyFont="1" applyFill="1" applyBorder="1" applyAlignment="1">
      <alignment horizontal="justify" vertical="center" wrapText="1"/>
    </xf>
    <xf numFmtId="0" fontId="0" fillId="2" borderId="1" xfId="0" applyFont="1" applyFill="1" applyBorder="1" applyAlignment="1">
      <alignment horizontal="center" vertical="center"/>
    </xf>
    <xf numFmtId="0" fontId="0" fillId="0" borderId="0" xfId="0" applyFont="1"/>
    <xf numFmtId="0" fontId="0" fillId="0" borderId="1" xfId="0" applyFont="1" applyBorder="1" applyAlignment="1">
      <alignment horizontal="justify" vertical="center"/>
    </xf>
    <xf numFmtId="0" fontId="0" fillId="0" borderId="1" xfId="0" applyFont="1" applyBorder="1"/>
    <xf numFmtId="9" fontId="0" fillId="0" borderId="1" xfId="0" applyNumberFormat="1" applyFont="1" applyBorder="1" applyAlignment="1">
      <alignment horizontal="center" vertical="center"/>
    </xf>
    <xf numFmtId="0" fontId="0" fillId="0" borderId="0" xfId="0" applyFont="1" applyAlignment="1">
      <alignment wrapText="1"/>
    </xf>
    <xf numFmtId="0" fontId="13" fillId="2" borderId="4" xfId="0" applyFont="1" applyFill="1" applyBorder="1" applyAlignment="1">
      <alignment horizontal="center" vertical="center" wrapText="1"/>
    </xf>
    <xf numFmtId="9" fontId="0" fillId="2" borderId="1" xfId="0" applyNumberFormat="1" applyFont="1" applyFill="1" applyBorder="1" applyAlignment="1">
      <alignment horizontal="center" vertical="center"/>
    </xf>
    <xf numFmtId="0" fontId="0" fillId="2" borderId="1" xfId="0" applyFill="1" applyBorder="1" applyAlignment="1">
      <alignment horizontal="justify" vertical="center"/>
    </xf>
    <xf numFmtId="9" fontId="0" fillId="0" borderId="1" xfId="0" applyNumberFormat="1" applyBorder="1"/>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0" fillId="2" borderId="0" xfId="0" applyFill="1" applyBorder="1" applyAlignment="1">
      <alignment horizontal="center" vertical="center"/>
    </xf>
    <xf numFmtId="9" fontId="0" fillId="2" borderId="0" xfId="0" applyNumberFormat="1" applyFill="1" applyBorder="1" applyAlignment="1">
      <alignment horizontal="center" vertical="center"/>
    </xf>
    <xf numFmtId="9" fontId="0" fillId="0" borderId="0" xfId="0" applyNumberFormat="1" applyBorder="1" applyAlignment="1">
      <alignment horizontal="center" vertical="center"/>
    </xf>
    <xf numFmtId="0" fontId="9" fillId="2" borderId="1" xfId="0" applyFont="1" applyFill="1" applyBorder="1" applyAlignment="1">
      <alignment horizontal="justify" vertical="center" wrapText="1"/>
    </xf>
    <xf numFmtId="0" fontId="0" fillId="0" borderId="1" xfId="0" applyFont="1" applyBorder="1" applyAlignment="1">
      <alignment vertical="center"/>
    </xf>
    <xf numFmtId="3" fontId="0" fillId="2" borderId="13" xfId="0" applyNumberFormat="1" applyFont="1" applyFill="1" applyBorder="1" applyAlignment="1">
      <alignment vertical="center" wrapText="1"/>
    </xf>
    <xf numFmtId="0" fontId="7" fillId="2" borderId="0" xfId="0" applyFont="1" applyFill="1" applyBorder="1" applyAlignment="1">
      <alignment horizontal="left" vertical="center" wrapText="1"/>
    </xf>
    <xf numFmtId="9" fontId="0" fillId="0" borderId="1" xfId="0" applyNumberFormat="1" applyFont="1" applyBorder="1" applyAlignment="1">
      <alignment vertical="center"/>
    </xf>
    <xf numFmtId="0" fontId="0" fillId="2" borderId="1" xfId="0" applyFont="1" applyFill="1" applyBorder="1" applyAlignment="1" applyProtection="1">
      <alignment horizontal="justify" vertical="center"/>
      <protection locked="0"/>
    </xf>
    <xf numFmtId="0" fontId="0" fillId="0" borderId="1" xfId="0"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0" fillId="2" borderId="0" xfId="0" applyFont="1" applyFill="1" applyBorder="1" applyAlignment="1" applyProtection="1">
      <alignment horizontal="justify" vertical="center"/>
      <protection locked="0"/>
    </xf>
    <xf numFmtId="167" fontId="17" fillId="2" borderId="0" xfId="0" applyNumberFormat="1" applyFont="1" applyFill="1" applyBorder="1" applyAlignment="1">
      <alignment horizontal="center" vertical="center" wrapText="1"/>
    </xf>
    <xf numFmtId="0" fontId="0" fillId="0" borderId="0" xfId="0" applyBorder="1" applyAlignment="1" applyProtection="1">
      <alignment horizontal="center" vertical="center"/>
      <protection locked="0"/>
    </xf>
    <xf numFmtId="0" fontId="13"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0" fillId="2" borderId="0" xfId="0" applyFill="1" applyBorder="1" applyAlignment="1">
      <alignment vertical="center"/>
    </xf>
    <xf numFmtId="9" fontId="0" fillId="2" borderId="1" xfId="0" applyNumberFormat="1" applyFill="1" applyBorder="1" applyAlignment="1">
      <alignment vertical="center"/>
    </xf>
    <xf numFmtId="0" fontId="15" fillId="2" borderId="1" xfId="0"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0" fillId="0" borderId="1" xfId="0" applyFont="1" applyBorder="1" applyAlignment="1">
      <alignment horizontal="center"/>
    </xf>
    <xf numFmtId="0" fontId="2" fillId="0" borderId="3" xfId="0" applyFont="1" applyBorder="1" applyAlignment="1">
      <alignment vertical="center" wrapText="1"/>
    </xf>
    <xf numFmtId="0" fontId="5" fillId="0" borderId="1" xfId="0" applyFont="1" applyBorder="1" applyAlignment="1">
      <alignment vertical="center" wrapText="1"/>
    </xf>
    <xf numFmtId="0" fontId="1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3" fontId="0" fillId="2" borderId="0" xfId="0" applyNumberFormat="1" applyFill="1" applyBorder="1"/>
    <xf numFmtId="0" fontId="2" fillId="2" borderId="0" xfId="0" applyFont="1" applyFill="1" applyBorder="1" applyAlignment="1">
      <alignment vertical="center" wrapText="1"/>
    </xf>
    <xf numFmtId="0" fontId="2" fillId="2" borderId="1" xfId="0" applyFont="1" applyFill="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2" borderId="0" xfId="0" applyFont="1" applyFill="1" applyBorder="1" applyAlignment="1">
      <alignment horizontal="center" vertical="center" wrapText="1"/>
    </xf>
    <xf numFmtId="3" fontId="0" fillId="0" borderId="0" xfId="0" applyNumberFormat="1" applyFont="1" applyBorder="1" applyAlignment="1">
      <alignment horizontal="center" vertical="center" wrapText="1"/>
    </xf>
    <xf numFmtId="9" fontId="9" fillId="2" borderId="0" xfId="2" applyFont="1" applyFill="1" applyBorder="1" applyAlignment="1">
      <alignment horizontal="center" vertical="center" wrapText="1"/>
    </xf>
    <xf numFmtId="0" fontId="0" fillId="0" borderId="0" xfId="0" applyFont="1" applyBorder="1"/>
    <xf numFmtId="0" fontId="15" fillId="2"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5" fillId="0" borderId="4" xfId="0" applyFont="1" applyBorder="1" applyAlignment="1">
      <alignment horizontal="justify" vertical="center"/>
    </xf>
    <xf numFmtId="0" fontId="0" fillId="2" borderId="1" xfId="0" applyFont="1" applyFill="1" applyBorder="1" applyAlignment="1">
      <alignment horizontal="center" vertical="center"/>
    </xf>
    <xf numFmtId="0" fontId="19" fillId="8" borderId="14" xfId="5" applyFont="1" applyFill="1" applyBorder="1" applyAlignment="1">
      <alignment horizontal="center" vertical="center"/>
    </xf>
    <xf numFmtId="0" fontId="20" fillId="0" borderId="1" xfId="0" applyFont="1" applyBorder="1" applyAlignment="1">
      <alignment horizontal="center" vertical="center"/>
    </xf>
    <xf numFmtId="0" fontId="13" fillId="2"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0" applyFont="1" applyFill="1" applyBorder="1" applyAlignment="1">
      <alignment horizontal="justify" vertical="center"/>
    </xf>
    <xf numFmtId="0" fontId="10" fillId="2" borderId="1" xfId="0" applyFont="1" applyFill="1" applyBorder="1" applyAlignment="1">
      <alignment horizontal="justify" vertical="center" wrapText="1"/>
    </xf>
    <xf numFmtId="0" fontId="13" fillId="2" borderId="1" xfId="1" applyNumberFormat="1" applyFont="1" applyFill="1" applyBorder="1" applyAlignment="1">
      <alignment horizontal="justify" vertical="center" wrapText="1"/>
    </xf>
    <xf numFmtId="0" fontId="0" fillId="2" borderId="1" xfId="0" applyFont="1" applyFill="1" applyBorder="1" applyAlignment="1">
      <alignment horizontal="justify" vertical="center" wrapText="1"/>
    </xf>
    <xf numFmtId="0" fontId="13" fillId="0" borderId="12" xfId="0" applyFont="1" applyBorder="1" applyAlignment="1">
      <alignment horizontal="justify" vertical="center" wrapText="1"/>
    </xf>
    <xf numFmtId="0" fontId="0" fillId="2" borderId="1" xfId="0" applyFont="1" applyFill="1" applyBorder="1" applyAlignment="1">
      <alignment vertical="center"/>
    </xf>
    <xf numFmtId="9" fontId="0" fillId="2" borderId="1" xfId="0" applyNumberFormat="1" applyFont="1" applyFill="1" applyBorder="1" applyAlignment="1">
      <alignment vertical="center"/>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0" xfId="0" applyFont="1" applyBorder="1" applyAlignment="1">
      <alignment horizontal="center" vertical="center"/>
    </xf>
    <xf numFmtId="0" fontId="14" fillId="2" borderId="0" xfId="0" applyFont="1" applyFill="1" applyBorder="1" applyAlignment="1">
      <alignment horizontal="center" vertical="center" wrapText="1"/>
    </xf>
    <xf numFmtId="0" fontId="14" fillId="0" borderId="0" xfId="0" applyFont="1" applyBorder="1" applyAlignment="1">
      <alignment horizontal="justify" vertical="center"/>
    </xf>
    <xf numFmtId="0" fontId="21" fillId="3"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9" fontId="22" fillId="2" borderId="1" xfId="2" applyFont="1" applyFill="1" applyBorder="1" applyAlignment="1">
      <alignment horizontal="center" vertical="center" wrapText="1"/>
    </xf>
    <xf numFmtId="0" fontId="23" fillId="5" borderId="4"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1" applyNumberFormat="1" applyFont="1" applyFill="1" applyBorder="1" applyAlignment="1">
      <alignment horizontal="center" vertical="center" wrapText="1"/>
    </xf>
    <xf numFmtId="3" fontId="22" fillId="0" borderId="1" xfId="1" applyNumberFormat="1" applyFont="1" applyFill="1" applyBorder="1" applyAlignment="1">
      <alignment horizontal="center" vertical="center" wrapText="1"/>
    </xf>
    <xf numFmtId="1" fontId="22" fillId="2" borderId="1" xfId="2"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24" fillId="2" borderId="1" xfId="0" applyFont="1" applyFill="1" applyBorder="1" applyAlignment="1">
      <alignment horizontal="center" vertical="center"/>
    </xf>
    <xf numFmtId="9" fontId="19" fillId="2" borderId="1" xfId="2" applyFont="1" applyFill="1" applyBorder="1" applyAlignment="1">
      <alignment horizontal="center" vertical="center"/>
    </xf>
    <xf numFmtId="9" fontId="19" fillId="2"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3" fontId="22" fillId="2"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166" fontId="22" fillId="0" borderId="1" xfId="1" applyNumberFormat="1" applyFont="1" applyFill="1" applyBorder="1" applyAlignment="1">
      <alignment horizontal="center" vertical="center" wrapText="1"/>
    </xf>
    <xf numFmtId="0" fontId="19" fillId="2" borderId="4" xfId="0" applyFont="1" applyFill="1" applyBorder="1" applyAlignment="1">
      <alignment horizontal="center" vertical="center"/>
    </xf>
    <xf numFmtId="0" fontId="19" fillId="0" borderId="4" xfId="0" applyFont="1" applyFill="1" applyBorder="1" applyAlignment="1">
      <alignment horizontal="center" vertical="center"/>
    </xf>
    <xf numFmtId="0" fontId="24" fillId="2" borderId="4" xfId="0" applyFont="1" applyFill="1" applyBorder="1" applyAlignment="1">
      <alignment horizontal="center" vertical="center"/>
    </xf>
    <xf numFmtId="9" fontId="19" fillId="2" borderId="4" xfId="2" applyFont="1" applyFill="1" applyBorder="1" applyAlignment="1">
      <alignment horizontal="center" vertical="center" wrapText="1"/>
    </xf>
    <xf numFmtId="9" fontId="19" fillId="2" borderId="4" xfId="0" applyNumberFormat="1" applyFont="1" applyFill="1" applyBorder="1" applyAlignment="1">
      <alignment horizontal="center" vertical="center"/>
    </xf>
    <xf numFmtId="0" fontId="22" fillId="2" borderId="4" xfId="0" applyFont="1" applyFill="1" applyBorder="1" applyAlignment="1">
      <alignment horizontal="center" vertical="center"/>
    </xf>
    <xf numFmtId="0" fontId="22" fillId="0" borderId="4"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22" fillId="2" borderId="4"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4" xfId="0" applyFont="1" applyBorder="1" applyAlignment="1">
      <alignment horizontal="center" vertical="center"/>
    </xf>
    <xf numFmtId="0" fontId="13" fillId="2" borderId="1" xfId="0" applyFont="1" applyFill="1" applyBorder="1" applyAlignment="1">
      <alignment horizontal="center" vertical="center" wrapText="1"/>
    </xf>
    <xf numFmtId="0" fontId="0" fillId="0" borderId="1" xfId="0" applyFont="1" applyBorder="1" applyAlignment="1">
      <alignment horizontal="center" vertical="center"/>
    </xf>
    <xf numFmtId="9" fontId="13" fillId="2" borderId="1" xfId="2" applyFont="1" applyFill="1" applyBorder="1" applyAlignment="1">
      <alignment horizontal="center" vertical="center" wrapText="1"/>
    </xf>
    <xf numFmtId="0" fontId="19" fillId="0" borderId="1" xfId="0" applyFont="1" applyBorder="1" applyAlignment="1">
      <alignment horizontal="center" vertical="center" wrapText="1"/>
    </xf>
    <xf numFmtId="9" fontId="0" fillId="2" borderId="0" xfId="2" applyFont="1" applyFill="1" applyBorder="1" applyAlignment="1">
      <alignment horizontal="center" vertical="center"/>
    </xf>
    <xf numFmtId="9" fontId="0" fillId="2" borderId="13" xfId="2" applyFont="1" applyFill="1" applyBorder="1" applyAlignment="1">
      <alignment horizontal="center" vertical="center"/>
    </xf>
    <xf numFmtId="0" fontId="7" fillId="2" borderId="1" xfId="0" applyFont="1" applyFill="1" applyBorder="1" applyAlignment="1">
      <alignment horizontal="justify" vertical="center"/>
    </xf>
    <xf numFmtId="1" fontId="13"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9" fontId="13" fillId="2" borderId="1" xfId="2" applyFont="1" applyFill="1" applyBorder="1" applyAlignment="1">
      <alignment horizontal="center" vertical="center" wrapText="1"/>
    </xf>
    <xf numFmtId="9" fontId="13" fillId="2" borderId="4" xfId="2" applyFont="1" applyFill="1" applyBorder="1" applyAlignment="1">
      <alignment horizontal="center" vertical="center" wrapText="1"/>
    </xf>
    <xf numFmtId="0" fontId="25" fillId="0" borderId="4" xfId="0" applyFont="1" applyBorder="1" applyAlignment="1">
      <alignment horizontal="center" vertical="center"/>
    </xf>
    <xf numFmtId="9" fontId="22" fillId="2" borderId="4" xfId="2" applyFont="1" applyFill="1" applyBorder="1" applyAlignment="1">
      <alignment horizontal="center" vertical="center" wrapText="1"/>
    </xf>
    <xf numFmtId="0" fontId="25" fillId="0" borderId="1" xfId="0" applyFont="1" applyBorder="1" applyAlignment="1">
      <alignment horizontal="center" vertical="center"/>
    </xf>
    <xf numFmtId="0" fontId="22" fillId="2" borderId="12"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2" borderId="4" xfId="0" applyFont="1" applyFill="1" applyBorder="1" applyAlignment="1">
      <alignment horizontal="center" vertical="center" wrapText="1"/>
    </xf>
    <xf numFmtId="9" fontId="0" fillId="2" borderId="4"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9" fontId="13" fillId="2" borderId="1" xfId="2" applyFont="1" applyFill="1" applyBorder="1" applyAlignment="1">
      <alignment horizontal="center" vertical="center" wrapText="1"/>
    </xf>
    <xf numFmtId="3" fontId="13" fillId="0" borderId="1" xfId="0" applyNumberFormat="1" applyFont="1" applyBorder="1" applyAlignment="1">
      <alignment horizontal="center" vertical="center" wrapText="1"/>
    </xf>
    <xf numFmtId="9" fontId="13" fillId="2" borderId="12" xfId="2" applyFont="1" applyFill="1" applyBorder="1" applyAlignment="1">
      <alignment horizontal="center" vertical="center" wrapText="1"/>
    </xf>
    <xf numFmtId="0" fontId="21"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27" fillId="0" borderId="0" xfId="0" applyFont="1"/>
    <xf numFmtId="0" fontId="28" fillId="3" borderId="15"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16" xfId="0" applyFont="1" applyFill="1" applyBorder="1" applyAlignment="1">
      <alignment horizontal="center" vertical="top" wrapText="1"/>
    </xf>
    <xf numFmtId="0" fontId="28" fillId="3" borderId="16" xfId="0" applyFont="1" applyFill="1" applyBorder="1" applyAlignment="1">
      <alignment vertical="top" wrapText="1"/>
    </xf>
    <xf numFmtId="0" fontId="28" fillId="4" borderId="16"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7" fillId="0" borderId="1" xfId="0" applyFont="1" applyBorder="1" applyAlignment="1">
      <alignment vertical="top" wrapText="1"/>
    </xf>
    <xf numFmtId="0" fontId="27" fillId="2" borderId="1" xfId="0" applyFont="1" applyFill="1" applyBorder="1" applyAlignment="1">
      <alignment horizontal="center" vertical="center"/>
    </xf>
    <xf numFmtId="9" fontId="26" fillId="2" borderId="1" xfId="2" applyFont="1" applyFill="1" applyBorder="1" applyAlignment="1">
      <alignment horizontal="center" vertical="center" wrapText="1"/>
    </xf>
    <xf numFmtId="0" fontId="26" fillId="2" borderId="1" xfId="0" applyFont="1" applyFill="1" applyBorder="1" applyAlignment="1">
      <alignment horizontal="center" vertical="center" wrapText="1"/>
    </xf>
    <xf numFmtId="9" fontId="27" fillId="2" borderId="1" xfId="2" applyFont="1" applyFill="1" applyBorder="1" applyAlignment="1">
      <alignment horizontal="center" vertical="center"/>
    </xf>
    <xf numFmtId="9" fontId="27" fillId="2" borderId="19" xfId="0" applyNumberFormat="1" applyFont="1" applyFill="1" applyBorder="1" applyAlignment="1">
      <alignment horizontal="center" vertical="center"/>
    </xf>
    <xf numFmtId="0" fontId="27" fillId="2" borderId="1" xfId="0" applyFont="1" applyFill="1" applyBorder="1" applyAlignment="1">
      <alignment horizontal="center" vertical="top" wrapText="1"/>
    </xf>
    <xf numFmtId="0" fontId="27" fillId="2" borderId="1" xfId="0" applyFont="1" applyFill="1" applyBorder="1" applyAlignment="1">
      <alignment vertical="top" wrapText="1"/>
    </xf>
    <xf numFmtId="0" fontId="27" fillId="2" borderId="1" xfId="0" applyFont="1" applyFill="1" applyBorder="1" applyAlignment="1">
      <alignment horizontal="center" vertical="center" wrapText="1"/>
    </xf>
    <xf numFmtId="0" fontId="26" fillId="2" borderId="1" xfId="0" applyFont="1" applyFill="1" applyBorder="1" applyAlignment="1">
      <alignment vertical="top" wrapText="1"/>
    </xf>
    <xf numFmtId="0" fontId="27" fillId="2" borderId="18" xfId="0" applyFont="1" applyFill="1" applyBorder="1" applyAlignment="1">
      <alignment horizontal="center" vertical="center" wrapText="1"/>
    </xf>
    <xf numFmtId="3" fontId="26" fillId="2" borderId="1" xfId="0" applyNumberFormat="1" applyFont="1" applyFill="1" applyBorder="1" applyAlignment="1">
      <alignment horizontal="center" vertical="center"/>
    </xf>
    <xf numFmtId="0" fontId="30" fillId="2" borderId="1" xfId="0" applyFont="1" applyFill="1" applyBorder="1" applyAlignment="1">
      <alignment horizontal="center" vertical="top" wrapText="1"/>
    </xf>
    <xf numFmtId="0" fontId="27" fillId="2" borderId="18" xfId="0" applyFont="1" applyFill="1" applyBorder="1" applyAlignment="1">
      <alignment horizontal="center" vertical="center"/>
    </xf>
    <xf numFmtId="0" fontId="27" fillId="9" borderId="1" xfId="0" applyFont="1" applyFill="1" applyBorder="1" applyAlignment="1">
      <alignment vertical="top" wrapText="1"/>
    </xf>
    <xf numFmtId="0" fontId="27" fillId="0" borderId="20" xfId="0" applyFont="1" applyBorder="1"/>
    <xf numFmtId="0" fontId="27" fillId="0" borderId="21" xfId="0" applyFont="1" applyBorder="1"/>
    <xf numFmtId="0" fontId="27" fillId="0" borderId="21" xfId="0" applyFont="1" applyBorder="1" applyAlignment="1">
      <alignment vertical="top" wrapText="1"/>
    </xf>
    <xf numFmtId="0" fontId="31" fillId="0" borderId="21" xfId="0" applyFont="1" applyBorder="1" applyAlignment="1">
      <alignment vertical="top" wrapText="1"/>
    </xf>
    <xf numFmtId="170" fontId="27" fillId="0" borderId="21" xfId="0" applyNumberFormat="1" applyFont="1" applyBorder="1" applyAlignment="1">
      <alignment vertical="top"/>
    </xf>
    <xf numFmtId="3" fontId="27" fillId="0" borderId="21" xfId="0" applyNumberFormat="1" applyFont="1" applyBorder="1" applyAlignment="1">
      <alignment horizontal="center" vertical="center"/>
    </xf>
    <xf numFmtId="0" fontId="27" fillId="0" borderId="21" xfId="0" applyFont="1" applyBorder="1" applyAlignment="1">
      <alignment horizontal="center" vertical="center"/>
    </xf>
    <xf numFmtId="3" fontId="27" fillId="0" borderId="21" xfId="0" applyNumberFormat="1" applyFont="1" applyBorder="1" applyAlignment="1">
      <alignment horizontal="center" vertical="center" wrapText="1"/>
    </xf>
    <xf numFmtId="9" fontId="27" fillId="0" borderId="21" xfId="0" applyNumberFormat="1" applyFont="1" applyBorder="1"/>
    <xf numFmtId="0" fontId="27" fillId="0" borderId="22" xfId="0" applyFont="1" applyBorder="1"/>
    <xf numFmtId="0" fontId="27" fillId="0" borderId="0" xfId="0" applyFont="1" applyAlignment="1">
      <alignment vertical="top"/>
    </xf>
    <xf numFmtId="0" fontId="27" fillId="0" borderId="0" xfId="0" applyFont="1" applyAlignment="1">
      <alignment vertical="top" wrapText="1"/>
    </xf>
    <xf numFmtId="0" fontId="27" fillId="0" borderId="0" xfId="0" applyFont="1" applyAlignment="1">
      <alignment horizontal="center" vertical="center"/>
    </xf>
    <xf numFmtId="0" fontId="27" fillId="0" borderId="0" xfId="0" applyFont="1" applyAlignment="1">
      <alignmen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4" fillId="2" borderId="12" xfId="0" applyFont="1" applyFill="1" applyBorder="1" applyAlignment="1">
      <alignment horizontal="center" vertical="center"/>
    </xf>
    <xf numFmtId="0" fontId="24" fillId="2" borderId="4" xfId="0" applyFont="1" applyFill="1" applyBorder="1" applyAlignment="1">
      <alignment horizontal="center" vertical="center"/>
    </xf>
    <xf numFmtId="9" fontId="19" fillId="2" borderId="12" xfId="2" applyFont="1" applyFill="1" applyBorder="1" applyAlignment="1">
      <alignment horizontal="center" vertical="center"/>
    </xf>
    <xf numFmtId="9" fontId="19" fillId="2" borderId="4" xfId="2" applyFont="1" applyFill="1" applyBorder="1" applyAlignment="1">
      <alignment horizontal="center" vertical="center"/>
    </xf>
    <xf numFmtId="9" fontId="19" fillId="2" borderId="12" xfId="0" applyNumberFormat="1" applyFont="1" applyFill="1" applyBorder="1" applyAlignment="1">
      <alignment horizontal="center" vertical="center"/>
    </xf>
    <xf numFmtId="9" fontId="19" fillId="2" borderId="4" xfId="0" applyNumberFormat="1" applyFont="1" applyFill="1" applyBorder="1" applyAlignment="1">
      <alignment horizontal="center" vertical="center"/>
    </xf>
    <xf numFmtId="0" fontId="19" fillId="2" borderId="12" xfId="0" applyFont="1" applyFill="1" applyBorder="1" applyAlignment="1">
      <alignment horizontal="center" vertical="center"/>
    </xf>
    <xf numFmtId="0" fontId="19" fillId="2" borderId="4"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1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9" fillId="2"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0" fontId="22" fillId="2"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2" fillId="2" borderId="1" xfId="0" applyFont="1" applyFill="1" applyBorder="1" applyAlignment="1">
      <alignment horizontal="center" vertical="center" wrapText="1"/>
    </xf>
    <xf numFmtId="3" fontId="22" fillId="0" borderId="12" xfId="0" applyNumberFormat="1" applyFont="1" applyFill="1" applyBorder="1" applyAlignment="1">
      <alignment horizontal="center" vertical="center" wrapText="1"/>
    </xf>
    <xf numFmtId="3" fontId="22" fillId="0" borderId="13" xfId="0" applyNumberFormat="1" applyFont="1" applyFill="1" applyBorder="1" applyAlignment="1">
      <alignment horizontal="center" vertical="center" wrapText="1"/>
    </xf>
    <xf numFmtId="3" fontId="22" fillId="0" borderId="4" xfId="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3" fontId="19" fillId="0" borderId="12" xfId="0" applyNumberFormat="1" applyFont="1" applyFill="1" applyBorder="1" applyAlignment="1">
      <alignment horizontal="center" vertical="center" wrapText="1"/>
    </xf>
    <xf numFmtId="3" fontId="19" fillId="0" borderId="13" xfId="0" applyNumberFormat="1" applyFont="1" applyFill="1" applyBorder="1" applyAlignment="1">
      <alignment horizontal="center" vertical="center" wrapText="1"/>
    </xf>
    <xf numFmtId="3" fontId="19" fillId="0" borderId="4" xfId="0"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22" fillId="2" borderId="13" xfId="0" applyFont="1" applyFill="1" applyBorder="1" applyAlignment="1">
      <alignment horizontal="center" vertical="center"/>
    </xf>
    <xf numFmtId="0" fontId="22" fillId="0" borderId="13" xfId="0" applyFont="1" applyFill="1" applyBorder="1" applyAlignment="1">
      <alignment horizontal="center" vertical="center" wrapText="1"/>
    </xf>
    <xf numFmtId="3" fontId="22" fillId="2" borderId="12" xfId="0" applyNumberFormat="1" applyFont="1" applyFill="1" applyBorder="1" applyAlignment="1">
      <alignment horizontal="center" vertical="center" wrapText="1"/>
    </xf>
    <xf numFmtId="3" fontId="22" fillId="2" borderId="13" xfId="0" applyNumberFormat="1" applyFont="1" applyFill="1" applyBorder="1" applyAlignment="1">
      <alignment horizontal="center" vertical="center" wrapText="1"/>
    </xf>
    <xf numFmtId="3" fontId="22" fillId="2" borderId="4" xfId="0" applyNumberFormat="1" applyFont="1" applyFill="1" applyBorder="1" applyAlignment="1">
      <alignment horizontal="center" vertical="center" wrapText="1"/>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164" fontId="4" fillId="2" borderId="2" xfId="1" applyFont="1" applyFill="1" applyBorder="1" applyAlignment="1">
      <alignment horizontal="center" vertical="center"/>
    </xf>
    <xf numFmtId="164" fontId="4" fillId="2" borderId="5" xfId="1" applyFont="1" applyFill="1" applyBorder="1" applyAlignment="1">
      <alignment horizontal="center" vertical="center"/>
    </xf>
    <xf numFmtId="0" fontId="19" fillId="2" borderId="13" xfId="0" applyFont="1" applyFill="1" applyBorder="1" applyAlignment="1">
      <alignment horizontal="center" vertical="center"/>
    </xf>
    <xf numFmtId="0" fontId="19" fillId="0" borderId="12" xfId="0" applyFont="1" applyFill="1" applyBorder="1" applyAlignment="1">
      <alignment horizontal="center" vertical="center" wrapText="1"/>
    </xf>
    <xf numFmtId="169" fontId="4" fillId="2" borderId="2" xfId="1" applyNumberFormat="1" applyFont="1" applyFill="1" applyBorder="1" applyAlignment="1">
      <alignment horizontal="center" vertical="center"/>
    </xf>
    <xf numFmtId="169" fontId="4" fillId="2" borderId="5" xfId="1" applyNumberFormat="1" applyFont="1" applyFill="1" applyBorder="1" applyAlignment="1">
      <alignment horizontal="center"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 xfId="0" applyFont="1" applyFill="1" applyBorder="1" applyAlignment="1">
      <alignment horizontal="center" vertical="center" wrapText="1"/>
    </xf>
    <xf numFmtId="3" fontId="0" fillId="0" borderId="1" xfId="0" applyNumberFormat="1" applyFont="1" applyBorder="1" applyAlignment="1">
      <alignment horizontal="center" vertical="center" wrapText="1"/>
    </xf>
    <xf numFmtId="3" fontId="0" fillId="2" borderId="12" xfId="0" applyNumberFormat="1" applyFill="1" applyBorder="1" applyAlignment="1">
      <alignment horizontal="center" vertical="center"/>
    </xf>
    <xf numFmtId="3" fontId="0" fillId="2" borderId="13" xfId="0" applyNumberFormat="1" applyFill="1" applyBorder="1" applyAlignment="1">
      <alignment horizontal="center" vertical="center"/>
    </xf>
    <xf numFmtId="3" fontId="0" fillId="2" borderId="4" xfId="0" applyNumberFormat="1" applyFill="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166" fontId="4" fillId="2" borderId="2" xfId="1" applyNumberFormat="1" applyFont="1" applyFill="1" applyBorder="1" applyAlignment="1">
      <alignment horizontal="center" vertical="center"/>
    </xf>
    <xf numFmtId="166" fontId="4" fillId="2" borderId="5" xfId="1" applyNumberFormat="1" applyFont="1" applyFill="1" applyBorder="1" applyAlignment="1">
      <alignment horizontal="center" vertical="center"/>
    </xf>
    <xf numFmtId="0" fontId="9" fillId="2" borderId="12" xfId="0" applyFont="1" applyFill="1" applyBorder="1" applyAlignment="1">
      <alignment horizontal="justify" vertical="center" wrapText="1"/>
    </xf>
    <xf numFmtId="0" fontId="9" fillId="2" borderId="4" xfId="0" applyFont="1" applyFill="1" applyBorder="1" applyAlignment="1">
      <alignment horizontal="justify" vertical="center" wrapText="1"/>
    </xf>
    <xf numFmtId="3" fontId="0" fillId="2" borderId="12" xfId="0" applyNumberFormat="1" applyFill="1" applyBorder="1" applyAlignment="1">
      <alignment horizontal="center" vertical="center" wrapText="1"/>
    </xf>
    <xf numFmtId="3" fontId="0" fillId="2" borderId="13" xfId="0" applyNumberFormat="1" applyFill="1" applyBorder="1" applyAlignment="1">
      <alignment horizontal="center" vertical="center" wrapText="1"/>
    </xf>
    <xf numFmtId="3" fontId="0" fillId="2" borderId="4" xfId="0" applyNumberFormat="1" applyFill="1" applyBorder="1" applyAlignment="1">
      <alignment horizontal="center" vertical="center" wrapText="1"/>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0" borderId="12" xfId="3" applyNumberFormat="1" applyFont="1" applyBorder="1" applyAlignment="1">
      <alignment horizontal="center" vertical="center"/>
    </xf>
    <xf numFmtId="0" fontId="0" fillId="0" borderId="4" xfId="3" applyNumberFormat="1" applyFont="1" applyBorder="1" applyAlignment="1">
      <alignment horizontal="center" vertical="center"/>
    </xf>
    <xf numFmtId="9" fontId="0" fillId="2" borderId="12" xfId="2" applyFont="1" applyFill="1" applyBorder="1" applyAlignment="1">
      <alignment horizontal="center" vertical="center"/>
    </xf>
    <xf numFmtId="9" fontId="0" fillId="2" borderId="4" xfId="2" applyFont="1" applyFill="1" applyBorder="1" applyAlignment="1">
      <alignment horizontal="center" vertical="center"/>
    </xf>
    <xf numFmtId="9" fontId="0" fillId="0" borderId="12" xfId="0" applyNumberFormat="1" applyBorder="1" applyAlignment="1">
      <alignment horizontal="center" vertical="center"/>
    </xf>
    <xf numFmtId="9" fontId="0" fillId="0" borderId="4" xfId="0" applyNumberFormat="1" applyBorder="1" applyAlignment="1">
      <alignment horizontal="center" vertical="center"/>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0" fillId="0" borderId="12" xfId="0" applyFont="1" applyBorder="1" applyAlignment="1">
      <alignment horizontal="center" vertical="center"/>
    </xf>
    <xf numFmtId="0" fontId="20" fillId="0" borderId="4" xfId="0" applyFont="1" applyBorder="1" applyAlignment="1">
      <alignment horizontal="center" vertical="center"/>
    </xf>
    <xf numFmtId="9" fontId="4" fillId="2" borderId="0" xfId="0" applyNumberFormat="1" applyFont="1" applyFill="1" applyBorder="1" applyAlignment="1">
      <alignment horizontal="center" vertical="center"/>
    </xf>
    <xf numFmtId="164" fontId="4" fillId="2" borderId="0" xfId="1" applyFont="1" applyFill="1" applyBorder="1" applyAlignment="1">
      <alignment horizontal="left"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2" xfId="0" applyFont="1" applyBorder="1" applyAlignment="1">
      <alignment horizontal="center" vertical="center"/>
    </xf>
    <xf numFmtId="0" fontId="0" fillId="0" borderId="4" xfId="0" applyFont="1" applyBorder="1" applyAlignment="1">
      <alignment horizontal="center" vertical="center"/>
    </xf>
    <xf numFmtId="9" fontId="0" fillId="0" borderId="12" xfId="0" applyNumberFormat="1" applyFont="1" applyBorder="1" applyAlignment="1">
      <alignment horizontal="center" vertical="center"/>
    </xf>
    <xf numFmtId="9" fontId="0" fillId="0" borderId="4"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0" fillId="0" borderId="1" xfId="0" applyFont="1" applyBorder="1" applyAlignment="1">
      <alignment horizontal="center" vertical="center"/>
    </xf>
    <xf numFmtId="3" fontId="13" fillId="2" borderId="12" xfId="0" applyNumberFormat="1" applyFont="1" applyFill="1" applyBorder="1" applyAlignment="1">
      <alignment horizontal="center" vertical="center" wrapText="1"/>
    </xf>
    <xf numFmtId="0" fontId="15" fillId="0" borderId="12" xfId="0" applyFont="1" applyBorder="1" applyAlignment="1">
      <alignment horizontal="justify" vertical="center"/>
    </xf>
    <xf numFmtId="0" fontId="15" fillId="0" borderId="4" xfId="0" applyFont="1" applyBorder="1" applyAlignment="1">
      <alignment horizontal="justify" vertical="center"/>
    </xf>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3" fontId="0" fillId="0" borderId="12" xfId="0" applyNumberFormat="1" applyFont="1" applyBorder="1" applyAlignment="1">
      <alignment horizontal="center" vertical="center" wrapText="1"/>
    </xf>
    <xf numFmtId="3" fontId="0" fillId="0" borderId="13" xfId="0" applyNumberFormat="1" applyFont="1" applyBorder="1" applyAlignment="1">
      <alignment horizontal="center" vertical="center" wrapText="1"/>
    </xf>
    <xf numFmtId="3" fontId="0" fillId="0" borderId="4" xfId="0" applyNumberFormat="1" applyFont="1" applyBorder="1" applyAlignment="1">
      <alignment horizontal="center" vertical="center" wrapText="1"/>
    </xf>
    <xf numFmtId="0" fontId="13" fillId="2"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4" xfId="0" applyFont="1" applyBorder="1" applyAlignment="1">
      <alignment horizontal="center"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 xfId="0" applyFont="1" applyFill="1" applyBorder="1" applyAlignment="1"/>
    <xf numFmtId="0" fontId="0" fillId="2" borderId="1" xfId="0" applyFont="1" applyFill="1" applyBorder="1" applyAlignment="1">
      <alignment horizontal="justify" vertical="center" wrapText="1"/>
    </xf>
    <xf numFmtId="9" fontId="0" fillId="2" borderId="12" xfId="0" applyNumberFormat="1" applyFont="1" applyFill="1" applyBorder="1" applyAlignment="1">
      <alignment horizontal="center" vertical="center"/>
    </xf>
    <xf numFmtId="3" fontId="13" fillId="2" borderId="12" xfId="2" applyNumberFormat="1" applyFont="1" applyFill="1" applyBorder="1" applyAlignment="1">
      <alignment horizontal="center" vertical="center" wrapText="1"/>
    </xf>
    <xf numFmtId="0" fontId="0" fillId="2" borderId="13" xfId="0" applyFont="1" applyFill="1" applyBorder="1" applyAlignment="1"/>
    <xf numFmtId="0" fontId="0" fillId="2" borderId="4" xfId="0" applyFont="1" applyFill="1" applyBorder="1" applyAlignment="1"/>
    <xf numFmtId="3" fontId="0" fillId="2" borderId="12" xfId="0" applyNumberFormat="1" applyFont="1" applyFill="1" applyBorder="1" applyAlignment="1">
      <alignment horizontal="center" vertical="center" wrapText="1"/>
    </xf>
    <xf numFmtId="3" fontId="0" fillId="2" borderId="13" xfId="0" applyNumberFormat="1" applyFont="1" applyFill="1" applyBorder="1" applyAlignment="1">
      <alignment horizontal="center" vertical="center" wrapText="1"/>
    </xf>
    <xf numFmtId="166" fontId="4" fillId="2" borderId="2" xfId="1" applyNumberFormat="1" applyFont="1" applyFill="1" applyBorder="1" applyAlignment="1">
      <alignment horizontal="center"/>
    </xf>
    <xf numFmtId="166" fontId="4" fillId="2" borderId="5" xfId="1" applyNumberFormat="1" applyFont="1" applyFill="1" applyBorder="1" applyAlignment="1">
      <alignment horizontal="center"/>
    </xf>
    <xf numFmtId="164" fontId="4" fillId="2" borderId="2" xfId="1" applyFont="1" applyFill="1" applyBorder="1" applyAlignment="1">
      <alignment horizontal="center"/>
    </xf>
    <xf numFmtId="164" fontId="4" fillId="2" borderId="5" xfId="1" applyFont="1" applyFill="1" applyBorder="1" applyAlignment="1">
      <alignment horizontal="center"/>
    </xf>
    <xf numFmtId="167" fontId="22" fillId="2" borderId="12" xfId="0" applyNumberFormat="1" applyFont="1" applyFill="1" applyBorder="1" applyAlignment="1">
      <alignment horizontal="center" vertical="center" wrapText="1"/>
    </xf>
    <xf numFmtId="167" fontId="22" fillId="2" borderId="13" xfId="0" applyNumberFormat="1" applyFont="1" applyFill="1" applyBorder="1" applyAlignment="1">
      <alignment horizontal="center" vertical="center" wrapText="1"/>
    </xf>
    <xf numFmtId="167" fontId="22" fillId="2" borderId="4" xfId="0" applyNumberFormat="1" applyFont="1" applyFill="1" applyBorder="1" applyAlignment="1">
      <alignment horizontal="center" vertical="center" wrapText="1"/>
    </xf>
    <xf numFmtId="164" fontId="4" fillId="2" borderId="1" xfId="1" applyFont="1" applyFill="1" applyBorder="1" applyAlignment="1">
      <alignment horizontal="left" vertical="center"/>
    </xf>
    <xf numFmtId="168" fontId="4" fillId="2" borderId="2" xfId="1" applyNumberFormat="1" applyFont="1" applyFill="1" applyBorder="1" applyAlignment="1">
      <alignment horizontal="left" vertical="center"/>
    </xf>
    <xf numFmtId="168" fontId="4" fillId="2" borderId="5" xfId="1" applyNumberFormat="1" applyFont="1" applyFill="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3" fontId="0" fillId="2" borderId="1" xfId="0" applyNumberFormat="1" applyFont="1" applyFill="1" applyBorder="1" applyAlignment="1">
      <alignment horizontal="center" vertical="center" wrapText="1"/>
    </xf>
    <xf numFmtId="0" fontId="6" fillId="2" borderId="12" xfId="1" applyNumberFormat="1" applyFont="1" applyFill="1" applyBorder="1" applyAlignment="1">
      <alignment horizontal="center" vertical="center"/>
    </xf>
    <xf numFmtId="0" fontId="6" fillId="2" borderId="13" xfId="1" applyNumberFormat="1" applyFont="1" applyFill="1" applyBorder="1" applyAlignment="1">
      <alignment horizontal="center" vertical="center"/>
    </xf>
    <xf numFmtId="0" fontId="6" fillId="2" borderId="4" xfId="1" applyNumberFormat="1" applyFont="1" applyFill="1" applyBorder="1" applyAlignment="1">
      <alignment horizontal="center" vertical="center"/>
    </xf>
    <xf numFmtId="0" fontId="0" fillId="2" borderId="1" xfId="0" applyFont="1" applyFill="1" applyBorder="1" applyAlignment="1">
      <alignment horizontal="center" vertical="center" wrapText="1"/>
    </xf>
    <xf numFmtId="9" fontId="0" fillId="2" borderId="4"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9" fontId="13" fillId="2" borderId="1" xfId="2" applyFont="1" applyFill="1" applyBorder="1" applyAlignment="1">
      <alignment horizontal="center" vertical="center" wrapText="1"/>
    </xf>
    <xf numFmtId="9" fontId="13" fillId="2" borderId="4" xfId="2" applyFont="1" applyFill="1" applyBorder="1" applyAlignment="1">
      <alignment horizontal="center" vertical="center" wrapText="1"/>
    </xf>
    <xf numFmtId="3" fontId="13" fillId="0" borderId="13"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3" borderId="12" xfId="0" applyFont="1" applyFill="1" applyBorder="1" applyAlignment="1">
      <alignment horizontal="center" vertical="center" wrapText="1"/>
    </xf>
    <xf numFmtId="0" fontId="27" fillId="2" borderId="18"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30" fillId="2" borderId="1" xfId="0" applyFont="1" applyFill="1" applyBorder="1" applyAlignment="1">
      <alignment horizontal="center" vertical="top" wrapText="1"/>
    </xf>
    <xf numFmtId="3" fontId="27" fillId="2" borderId="1" xfId="0" applyNumberFormat="1" applyFont="1" applyFill="1" applyBorder="1" applyAlignment="1">
      <alignment horizontal="center" vertical="center"/>
    </xf>
    <xf numFmtId="0" fontId="27" fillId="2" borderId="18" xfId="0" applyFont="1" applyFill="1" applyBorder="1" applyAlignment="1">
      <alignment horizontal="center" vertical="center" wrapText="1"/>
    </xf>
    <xf numFmtId="0" fontId="27" fillId="2" borderId="1" xfId="0" applyFont="1" applyFill="1" applyBorder="1" applyAlignment="1">
      <alignment horizontal="center" vertical="top" wrapText="1"/>
    </xf>
    <xf numFmtId="3" fontId="26" fillId="2" borderId="1" xfId="0" applyNumberFormat="1" applyFont="1" applyFill="1" applyBorder="1" applyAlignment="1">
      <alignment horizontal="center" vertical="center"/>
    </xf>
    <xf numFmtId="0" fontId="30" fillId="2" borderId="1" xfId="0" applyFont="1" applyFill="1" applyBorder="1" applyAlignment="1">
      <alignment horizontal="center" vertical="center" wrapText="1"/>
    </xf>
    <xf numFmtId="3" fontId="26" fillId="2" borderId="1" xfId="0" applyNumberFormat="1" applyFont="1" applyFill="1" applyBorder="1" applyAlignment="1">
      <alignment horizontal="center" vertical="center" wrapText="1"/>
    </xf>
  </cellXfs>
  <cellStyles count="6">
    <cellStyle name="Millares" xfId="3" builtinId="3"/>
    <cellStyle name="Moneda" xfId="1" builtinId="4"/>
    <cellStyle name="Moneda 2" xfId="4" xr:uid="{00000000-0005-0000-0000-000002000000}"/>
    <cellStyle name="Normal" xfId="0" builtinId="0"/>
    <cellStyle name="Normal 2" xfId="5" xr:uid="{00000000-0005-0000-0000-000004000000}"/>
    <cellStyle name="Porcentaje" xfId="2" builtinId="5"/>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twoCellAnchor>
    <xdr:from>
      <xdr:col>2</xdr:col>
      <xdr:colOff>1559857</xdr:colOff>
      <xdr:row>6</xdr:row>
      <xdr:rowOff>88900</xdr:rowOff>
    </xdr:from>
    <xdr:to>
      <xdr:col>4</xdr:col>
      <xdr:colOff>1027980</xdr:colOff>
      <xdr:row>7</xdr:row>
      <xdr:rowOff>762000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93457" y="1816100"/>
          <a:ext cx="3316223"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390524</xdr:colOff>
      <xdr:row>0</xdr:row>
      <xdr:rowOff>38100</xdr:rowOff>
    </xdr:from>
    <xdr:to>
      <xdr:col>3</xdr:col>
      <xdr:colOff>285750</xdr:colOff>
      <xdr:row>1</xdr:row>
      <xdr:rowOff>464137</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4824" y="38100"/>
          <a:ext cx="2695576" cy="86418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19050</xdr:rowOff>
    </xdr:from>
    <xdr:to>
      <xdr:col>2</xdr:col>
      <xdr:colOff>495299</xdr:colOff>
      <xdr:row>1</xdr:row>
      <xdr:rowOff>445087</xdr:rowOff>
    </xdr:to>
    <xdr:pic>
      <xdr:nvPicPr>
        <xdr:cNvPr id="2" name="Imagen 1">
          <a:extLst>
            <a:ext uri="{FF2B5EF4-FFF2-40B4-BE49-F238E27FC236}">
              <a16:creationId xmlns:a16="http://schemas.microsoft.com/office/drawing/2014/main" id="{28A48577-0F91-427F-A9A4-B80216BE2D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
          <a:ext cx="1628774" cy="51176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3"/>
  <sheetViews>
    <sheetView topLeftCell="A7" zoomScale="80" zoomScaleNormal="80" workbookViewId="0">
      <pane xSplit="1" ySplit="7" topLeftCell="B63" activePane="bottomRight" state="frozen"/>
      <selection activeCell="A7" sqref="A7"/>
      <selection pane="topRight" activeCell="B7" sqref="B7"/>
      <selection pane="bottomLeft" activeCell="A8" sqref="A8"/>
      <selection pane="bottomRight" activeCell="A68" sqref="A68"/>
    </sheetView>
  </sheetViews>
  <sheetFormatPr baseColWidth="10" defaultRowHeight="15" x14ac:dyDescent="0.25"/>
  <cols>
    <col min="2" max="2" width="19.7109375" customWidth="1"/>
    <col min="3" max="3" width="39" style="32" customWidth="1"/>
    <col min="4" max="4" width="17.140625" customWidth="1"/>
    <col min="5" max="5" width="23.42578125" customWidth="1"/>
    <col min="6" max="6" width="29" customWidth="1"/>
    <col min="7" max="7" width="24.7109375" customWidth="1"/>
    <col min="8" max="8" width="40" customWidth="1"/>
    <col min="9" max="9" width="34.85546875" customWidth="1"/>
    <col min="10" max="10" width="30.28515625" customWidth="1"/>
    <col min="11" max="11" width="21.85546875" customWidth="1"/>
    <col min="12" max="12" width="20.42578125" customWidth="1"/>
    <col min="13" max="13" width="20.28515625" customWidth="1"/>
    <col min="14" max="14" width="29.42578125" customWidth="1"/>
    <col min="15" max="15" width="23.28515625" customWidth="1"/>
    <col min="16" max="16" width="20.85546875" customWidth="1"/>
    <col min="17" max="17" width="16.5703125" customWidth="1"/>
    <col min="18" max="18" width="15.42578125" customWidth="1"/>
    <col min="19" max="19" width="17.85546875" customWidth="1"/>
    <col min="20" max="20" width="19.7109375" customWidth="1"/>
  </cols>
  <sheetData>
    <row r="1" spans="1:24" ht="35.25" customHeight="1" x14ac:dyDescent="0.25">
      <c r="A1" s="258"/>
      <c r="B1" s="259"/>
      <c r="C1" s="259"/>
      <c r="D1" s="259"/>
      <c r="E1" s="259"/>
      <c r="F1" s="307"/>
      <c r="G1" s="264" t="s">
        <v>48</v>
      </c>
      <c r="H1" s="264"/>
      <c r="I1" s="264"/>
      <c r="J1" s="264"/>
      <c r="K1" s="264"/>
      <c r="L1" s="264"/>
      <c r="M1" s="264"/>
      <c r="N1" s="264"/>
      <c r="O1" s="264"/>
      <c r="P1" s="264"/>
      <c r="Q1" s="264"/>
      <c r="R1" s="264"/>
      <c r="S1" s="264"/>
      <c r="T1" s="264"/>
    </row>
    <row r="2" spans="1:24" ht="37.5" customHeight="1" x14ac:dyDescent="0.25">
      <c r="A2" s="261"/>
      <c r="B2" s="262"/>
      <c r="C2" s="262"/>
      <c r="D2" s="262"/>
      <c r="E2" s="262"/>
      <c r="F2" s="308"/>
      <c r="G2" s="265" t="s">
        <v>76</v>
      </c>
      <c r="H2" s="266"/>
      <c r="I2" s="265" t="s">
        <v>75</v>
      </c>
      <c r="J2" s="267"/>
      <c r="K2" s="265" t="s">
        <v>80</v>
      </c>
      <c r="L2" s="267"/>
      <c r="M2" s="267"/>
      <c r="N2" s="267"/>
      <c r="O2" s="267"/>
      <c r="P2" s="267"/>
      <c r="Q2" s="267"/>
      <c r="R2" s="267"/>
      <c r="S2" s="267"/>
      <c r="T2" s="267"/>
    </row>
    <row r="3" spans="1:24" ht="15.75" customHeight="1" x14ac:dyDescent="0.25">
      <c r="A3" s="269" t="s">
        <v>53</v>
      </c>
      <c r="B3" s="269"/>
      <c r="C3" s="269"/>
      <c r="D3" s="269"/>
      <c r="E3" s="269"/>
      <c r="F3" s="269"/>
      <c r="G3" s="269"/>
      <c r="H3" s="269"/>
      <c r="I3" s="269"/>
      <c r="J3" s="269"/>
      <c r="K3" s="269"/>
      <c r="L3" s="269"/>
      <c r="M3" s="269"/>
      <c r="N3" s="269"/>
      <c r="O3" s="269"/>
      <c r="P3" s="269"/>
      <c r="Q3" s="269"/>
      <c r="R3" s="269"/>
      <c r="S3" s="269"/>
      <c r="T3" s="269"/>
    </row>
    <row r="4" spans="1:24" ht="15.75" customHeight="1" x14ac:dyDescent="0.25">
      <c r="A4" s="269"/>
      <c r="B4" s="269"/>
      <c r="C4" s="269"/>
      <c r="D4" s="269"/>
      <c r="E4" s="269"/>
      <c r="F4" s="269"/>
      <c r="G4" s="269"/>
      <c r="H4" s="269"/>
      <c r="I4" s="269"/>
      <c r="J4" s="269"/>
      <c r="K4" s="269"/>
      <c r="L4" s="269"/>
      <c r="M4" s="269"/>
      <c r="N4" s="269"/>
      <c r="O4" s="269"/>
      <c r="P4" s="269"/>
      <c r="Q4" s="269"/>
      <c r="R4" s="269"/>
      <c r="S4" s="269"/>
      <c r="T4" s="269"/>
    </row>
    <row r="5" spans="1:24" ht="15.75" customHeight="1" x14ac:dyDescent="0.25">
      <c r="A5" s="269"/>
      <c r="B5" s="269"/>
      <c r="C5" s="269"/>
      <c r="D5" s="269"/>
      <c r="E5" s="269"/>
      <c r="F5" s="269"/>
      <c r="G5" s="269"/>
      <c r="H5" s="269"/>
      <c r="I5" s="269"/>
      <c r="J5" s="269"/>
      <c r="K5" s="269"/>
      <c r="L5" s="269"/>
      <c r="M5" s="269"/>
      <c r="N5" s="269"/>
      <c r="O5" s="269"/>
      <c r="P5" s="269"/>
      <c r="Q5" s="269"/>
      <c r="R5" s="269"/>
      <c r="S5" s="269"/>
      <c r="T5" s="269"/>
    </row>
    <row r="6" spans="1:24" ht="15.75" customHeight="1" x14ac:dyDescent="0.25">
      <c r="A6" s="306" t="s">
        <v>17</v>
      </c>
      <c r="B6" s="306"/>
      <c r="C6" s="306"/>
      <c r="D6" s="306"/>
      <c r="E6" s="306"/>
      <c r="F6" s="306"/>
      <c r="G6" s="306"/>
      <c r="H6" s="306"/>
      <c r="I6" s="306"/>
      <c r="J6" s="306"/>
      <c r="K6" s="306"/>
      <c r="L6" s="306"/>
      <c r="M6" s="306"/>
      <c r="N6" s="306"/>
      <c r="O6" s="306"/>
      <c r="P6" s="306" t="s">
        <v>18</v>
      </c>
      <c r="Q6" s="306"/>
      <c r="R6" s="306"/>
      <c r="S6" s="306"/>
      <c r="T6" s="306"/>
    </row>
    <row r="7" spans="1:24" s="32" customFormat="1" ht="15.75" customHeight="1" x14ac:dyDescent="0.25">
      <c r="A7" s="258"/>
      <c r="B7" s="259"/>
      <c r="C7" s="259"/>
      <c r="D7" s="259"/>
      <c r="E7" s="259"/>
      <c r="F7" s="260"/>
      <c r="G7" s="264" t="s">
        <v>48</v>
      </c>
      <c r="H7" s="264"/>
      <c r="I7" s="264"/>
      <c r="J7" s="264"/>
      <c r="K7" s="264"/>
      <c r="L7" s="264"/>
      <c r="M7" s="264"/>
      <c r="N7" s="264"/>
      <c r="O7" s="264"/>
      <c r="P7" s="264"/>
      <c r="Q7" s="264"/>
      <c r="R7" s="264"/>
      <c r="S7" s="264"/>
      <c r="T7" s="264"/>
    </row>
    <row r="8" spans="1:24" s="32" customFormat="1" ht="66.599999999999994" customHeight="1" x14ac:dyDescent="0.25">
      <c r="A8" s="261"/>
      <c r="B8" s="262"/>
      <c r="C8" s="262"/>
      <c r="D8" s="262"/>
      <c r="E8" s="262"/>
      <c r="F8" s="263"/>
      <c r="G8" s="265" t="s">
        <v>76</v>
      </c>
      <c r="H8" s="266"/>
      <c r="I8" s="265" t="s">
        <v>198</v>
      </c>
      <c r="J8" s="267"/>
      <c r="K8" s="268" t="s">
        <v>214</v>
      </c>
      <c r="L8" s="268"/>
      <c r="M8" s="268"/>
      <c r="N8" s="268"/>
      <c r="O8" s="268"/>
      <c r="P8" s="268"/>
      <c r="Q8" s="268"/>
      <c r="R8" s="268"/>
      <c r="S8" s="268"/>
      <c r="T8" s="268"/>
    </row>
    <row r="9" spans="1:24" s="32" customFormat="1" ht="15.75" customHeight="1" x14ac:dyDescent="0.25">
      <c r="A9" s="269" t="s">
        <v>197</v>
      </c>
      <c r="B9" s="269"/>
      <c r="C9" s="269"/>
      <c r="D9" s="269"/>
      <c r="E9" s="269"/>
      <c r="F9" s="269"/>
      <c r="G9" s="269"/>
      <c r="H9" s="269"/>
      <c r="I9" s="269"/>
      <c r="J9" s="269"/>
      <c r="K9" s="269"/>
      <c r="L9" s="269"/>
      <c r="M9" s="269"/>
      <c r="N9" s="269"/>
      <c r="O9" s="269"/>
      <c r="P9" s="269"/>
      <c r="Q9" s="269"/>
      <c r="R9" s="269"/>
      <c r="S9" s="269"/>
      <c r="T9" s="269"/>
    </row>
    <row r="10" spans="1:24" s="32" customFormat="1" ht="15.75" customHeight="1" x14ac:dyDescent="0.25">
      <c r="A10" s="269"/>
      <c r="B10" s="269"/>
      <c r="C10" s="269"/>
      <c r="D10" s="269"/>
      <c r="E10" s="269"/>
      <c r="F10" s="269"/>
      <c r="G10" s="269"/>
      <c r="H10" s="269"/>
      <c r="I10" s="269"/>
      <c r="J10" s="269"/>
      <c r="K10" s="269"/>
      <c r="L10" s="269"/>
      <c r="M10" s="269"/>
      <c r="N10" s="269"/>
      <c r="O10" s="269"/>
      <c r="P10" s="269"/>
      <c r="Q10" s="269"/>
      <c r="R10" s="269"/>
      <c r="S10" s="269"/>
      <c r="T10" s="269"/>
    </row>
    <row r="11" spans="1:24" s="32" customFormat="1" ht="15.75" customHeight="1" x14ac:dyDescent="0.25">
      <c r="A11" s="269"/>
      <c r="B11" s="269"/>
      <c r="C11" s="269"/>
      <c r="D11" s="269"/>
      <c r="E11" s="269"/>
      <c r="F11" s="269"/>
      <c r="G11" s="269"/>
      <c r="H11" s="269"/>
      <c r="I11" s="269"/>
      <c r="J11" s="269"/>
      <c r="K11" s="269"/>
      <c r="L11" s="269"/>
      <c r="M11" s="269"/>
      <c r="N11" s="269"/>
      <c r="O11" s="269"/>
      <c r="P11" s="269"/>
      <c r="Q11" s="269"/>
      <c r="R11" s="269"/>
      <c r="S11" s="269"/>
      <c r="T11" s="269"/>
    </row>
    <row r="12" spans="1:24" s="111" customFormat="1" ht="15.75" customHeight="1" x14ac:dyDescent="0.25">
      <c r="A12" s="270" t="s">
        <v>213</v>
      </c>
      <c r="B12" s="271"/>
      <c r="C12" s="271"/>
      <c r="D12" s="271"/>
      <c r="E12" s="271"/>
      <c r="F12" s="271"/>
      <c r="G12" s="271"/>
      <c r="H12" s="271"/>
      <c r="I12" s="271"/>
      <c r="J12" s="271"/>
      <c r="K12" s="271"/>
      <c r="L12" s="271"/>
      <c r="M12" s="271"/>
      <c r="N12" s="271"/>
      <c r="O12" s="271"/>
      <c r="P12" s="271"/>
      <c r="Q12" s="271"/>
      <c r="R12" s="271"/>
      <c r="S12" s="271"/>
      <c r="T12" s="272"/>
      <c r="U12" s="110"/>
      <c r="V12" s="110"/>
      <c r="W12" s="110"/>
      <c r="X12" s="110"/>
    </row>
    <row r="13" spans="1:24" ht="91.15" customHeight="1" x14ac:dyDescent="0.25">
      <c r="A13" s="149" t="s">
        <v>0</v>
      </c>
      <c r="B13" s="149" t="s">
        <v>1</v>
      </c>
      <c r="C13" s="149" t="s">
        <v>72</v>
      </c>
      <c r="D13" s="149" t="s">
        <v>2</v>
      </c>
      <c r="E13" s="149" t="s">
        <v>119</v>
      </c>
      <c r="F13" s="149" t="s">
        <v>120</v>
      </c>
      <c r="G13" s="149" t="s">
        <v>3</v>
      </c>
      <c r="H13" s="149" t="s">
        <v>5</v>
      </c>
      <c r="I13" s="149" t="s">
        <v>4</v>
      </c>
      <c r="J13" s="149" t="s">
        <v>60</v>
      </c>
      <c r="K13" s="149" t="s">
        <v>7</v>
      </c>
      <c r="L13" s="149" t="s">
        <v>10</v>
      </c>
      <c r="M13" s="149" t="s">
        <v>9</v>
      </c>
      <c r="N13" s="149" t="s">
        <v>6</v>
      </c>
      <c r="O13" s="149" t="s">
        <v>11</v>
      </c>
      <c r="P13" s="155" t="s">
        <v>13</v>
      </c>
      <c r="Q13" s="155" t="s">
        <v>12</v>
      </c>
      <c r="R13" s="155" t="s">
        <v>14</v>
      </c>
      <c r="S13" s="155" t="s">
        <v>15</v>
      </c>
      <c r="T13" s="149" t="s">
        <v>16</v>
      </c>
    </row>
    <row r="14" spans="1:24" s="45" customFormat="1" ht="246" customHeight="1" x14ac:dyDescent="0.25">
      <c r="A14" s="150">
        <v>2</v>
      </c>
      <c r="B14" s="152">
        <v>2021002130</v>
      </c>
      <c r="C14" s="156" t="s">
        <v>141</v>
      </c>
      <c r="D14" s="157">
        <v>200354</v>
      </c>
      <c r="E14" s="158" t="s">
        <v>81</v>
      </c>
      <c r="F14" s="158" t="s">
        <v>137</v>
      </c>
      <c r="G14" s="158" t="s">
        <v>142</v>
      </c>
      <c r="H14" s="158" t="s">
        <v>166</v>
      </c>
      <c r="I14" s="159" t="s">
        <v>244</v>
      </c>
      <c r="J14" s="160">
        <v>311229724</v>
      </c>
      <c r="K14" s="161">
        <v>5</v>
      </c>
      <c r="L14" s="150">
        <v>5</v>
      </c>
      <c r="M14" s="150">
        <v>5</v>
      </c>
      <c r="N14" s="150" t="s">
        <v>22</v>
      </c>
      <c r="O14" s="150" t="s">
        <v>23</v>
      </c>
      <c r="P14" s="162">
        <v>5</v>
      </c>
      <c r="Q14" s="163"/>
      <c r="R14" s="163"/>
      <c r="S14" s="164">
        <f>P14/K14</f>
        <v>1</v>
      </c>
      <c r="T14" s="165"/>
    </row>
    <row r="15" spans="1:24" ht="125.45" customHeight="1" x14ac:dyDescent="0.25">
      <c r="A15" s="287">
        <v>1</v>
      </c>
      <c r="B15" s="287">
        <v>2021002129</v>
      </c>
      <c r="C15" s="286" t="s">
        <v>146</v>
      </c>
      <c r="D15" s="286">
        <v>200356</v>
      </c>
      <c r="E15" s="286" t="s">
        <v>81</v>
      </c>
      <c r="F15" s="286" t="s">
        <v>82</v>
      </c>
      <c r="G15" s="286" t="s">
        <v>86</v>
      </c>
      <c r="H15" s="290" t="s">
        <v>173</v>
      </c>
      <c r="I15" s="157" t="s">
        <v>245</v>
      </c>
      <c r="J15" s="288">
        <v>214051758</v>
      </c>
      <c r="K15" s="162">
        <v>4</v>
      </c>
      <c r="L15" s="162">
        <v>4</v>
      </c>
      <c r="M15" s="162">
        <v>4</v>
      </c>
      <c r="N15" s="154" t="s">
        <v>28</v>
      </c>
      <c r="O15" s="152" t="s">
        <v>23</v>
      </c>
      <c r="P15" s="162">
        <v>4</v>
      </c>
      <c r="Q15" s="163"/>
      <c r="R15" s="163"/>
      <c r="S15" s="164">
        <f>P15/K15</f>
        <v>1</v>
      </c>
      <c r="T15" s="165"/>
    </row>
    <row r="16" spans="1:24" ht="63.75" customHeight="1" x14ac:dyDescent="0.25">
      <c r="A16" s="287"/>
      <c r="B16" s="287"/>
      <c r="C16" s="286"/>
      <c r="D16" s="286"/>
      <c r="E16" s="286"/>
      <c r="F16" s="286"/>
      <c r="G16" s="286"/>
      <c r="H16" s="290"/>
      <c r="I16" s="157" t="s">
        <v>57</v>
      </c>
      <c r="J16" s="289"/>
      <c r="K16" s="162">
        <v>4</v>
      </c>
      <c r="L16" s="162">
        <v>4</v>
      </c>
      <c r="M16" s="162">
        <v>4</v>
      </c>
      <c r="N16" s="154" t="s">
        <v>28</v>
      </c>
      <c r="O16" s="152" t="s">
        <v>23</v>
      </c>
      <c r="P16" s="162">
        <v>4</v>
      </c>
      <c r="Q16" s="163"/>
      <c r="R16" s="163"/>
      <c r="S16" s="164">
        <f t="shared" ref="S16:S22" si="0">P16/K16</f>
        <v>1</v>
      </c>
      <c r="T16" s="165"/>
    </row>
    <row r="17" spans="1:20" ht="63.75" customHeight="1" x14ac:dyDescent="0.25">
      <c r="A17" s="287"/>
      <c r="B17" s="287"/>
      <c r="C17" s="286"/>
      <c r="D17" s="286"/>
      <c r="E17" s="286"/>
      <c r="F17" s="286"/>
      <c r="G17" s="286"/>
      <c r="H17" s="290"/>
      <c r="I17" s="157" t="s">
        <v>58</v>
      </c>
      <c r="J17" s="289"/>
      <c r="K17" s="162">
        <v>1</v>
      </c>
      <c r="L17" s="162">
        <v>1</v>
      </c>
      <c r="M17" s="162">
        <v>1</v>
      </c>
      <c r="N17" s="154" t="s">
        <v>28</v>
      </c>
      <c r="O17" s="152" t="s">
        <v>23</v>
      </c>
      <c r="P17" s="162">
        <v>1</v>
      </c>
      <c r="Q17" s="163"/>
      <c r="R17" s="163"/>
      <c r="S17" s="164">
        <f t="shared" si="0"/>
        <v>1</v>
      </c>
      <c r="T17" s="165"/>
    </row>
    <row r="18" spans="1:20" ht="127.15" customHeight="1" x14ac:dyDescent="0.25">
      <c r="A18" s="287"/>
      <c r="B18" s="287"/>
      <c r="C18" s="286"/>
      <c r="D18" s="286"/>
      <c r="E18" s="286"/>
      <c r="F18" s="286"/>
      <c r="G18" s="286"/>
      <c r="H18" s="290"/>
      <c r="I18" s="157" t="s">
        <v>59</v>
      </c>
      <c r="J18" s="289"/>
      <c r="K18" s="162">
        <v>1</v>
      </c>
      <c r="L18" s="162">
        <v>1</v>
      </c>
      <c r="M18" s="162">
        <v>1</v>
      </c>
      <c r="N18" s="154" t="s">
        <v>28</v>
      </c>
      <c r="O18" s="152" t="s">
        <v>23</v>
      </c>
      <c r="P18" s="162">
        <v>1</v>
      </c>
      <c r="Q18" s="163"/>
      <c r="R18" s="163"/>
      <c r="S18" s="164">
        <f t="shared" si="0"/>
        <v>1</v>
      </c>
      <c r="T18" s="165"/>
    </row>
    <row r="19" spans="1:20" s="45" customFormat="1" ht="52.9" customHeight="1" x14ac:dyDescent="0.25">
      <c r="A19" s="292">
        <v>2</v>
      </c>
      <c r="B19" s="287">
        <v>2021002130</v>
      </c>
      <c r="C19" s="289" t="s">
        <v>141</v>
      </c>
      <c r="D19" s="283">
        <v>200354</v>
      </c>
      <c r="E19" s="283" t="s">
        <v>81</v>
      </c>
      <c r="F19" s="283" t="s">
        <v>82</v>
      </c>
      <c r="G19" s="283" t="s">
        <v>87</v>
      </c>
      <c r="H19" s="283" t="s">
        <v>143</v>
      </c>
      <c r="I19" s="152" t="s">
        <v>61</v>
      </c>
      <c r="J19" s="311">
        <f>644837290</f>
        <v>644837290</v>
      </c>
      <c r="K19" s="162">
        <v>2</v>
      </c>
      <c r="L19" s="162">
        <v>2</v>
      </c>
      <c r="M19" s="162">
        <v>2</v>
      </c>
      <c r="N19" s="151" t="s">
        <v>29</v>
      </c>
      <c r="O19" s="152" t="s">
        <v>30</v>
      </c>
      <c r="P19" s="162">
        <v>2</v>
      </c>
      <c r="Q19" s="163"/>
      <c r="R19" s="163"/>
      <c r="S19" s="164">
        <f t="shared" si="0"/>
        <v>1</v>
      </c>
      <c r="T19" s="165"/>
    </row>
    <row r="20" spans="1:20" s="45" customFormat="1" ht="53.45" customHeight="1" x14ac:dyDescent="0.25">
      <c r="A20" s="305"/>
      <c r="B20" s="305"/>
      <c r="C20" s="303"/>
      <c r="D20" s="291"/>
      <c r="E20" s="291"/>
      <c r="F20" s="291"/>
      <c r="G20" s="291"/>
      <c r="H20" s="291"/>
      <c r="I20" s="292" t="s">
        <v>246</v>
      </c>
      <c r="J20" s="312"/>
      <c r="K20" s="279">
        <v>3</v>
      </c>
      <c r="L20" s="279">
        <v>3</v>
      </c>
      <c r="M20" s="279">
        <v>3</v>
      </c>
      <c r="N20" s="281" t="s">
        <v>29</v>
      </c>
      <c r="O20" s="283" t="s">
        <v>30</v>
      </c>
      <c r="P20" s="285">
        <v>3</v>
      </c>
      <c r="Q20" s="273"/>
      <c r="R20" s="273"/>
      <c r="S20" s="275">
        <f t="shared" si="0"/>
        <v>1</v>
      </c>
      <c r="T20" s="277"/>
    </row>
    <row r="21" spans="1:20" s="45" customFormat="1" ht="24" customHeight="1" x14ac:dyDescent="0.25">
      <c r="A21" s="305"/>
      <c r="B21" s="305"/>
      <c r="C21" s="303"/>
      <c r="D21" s="291"/>
      <c r="E21" s="291"/>
      <c r="F21" s="291"/>
      <c r="G21" s="291"/>
      <c r="H21" s="291"/>
      <c r="I21" s="293"/>
      <c r="J21" s="312"/>
      <c r="K21" s="280"/>
      <c r="L21" s="280"/>
      <c r="M21" s="280"/>
      <c r="N21" s="282"/>
      <c r="O21" s="284"/>
      <c r="P21" s="285"/>
      <c r="Q21" s="274"/>
      <c r="R21" s="274"/>
      <c r="S21" s="276"/>
      <c r="T21" s="278"/>
    </row>
    <row r="22" spans="1:20" s="45" customFormat="1" ht="67.900000000000006" customHeight="1" x14ac:dyDescent="0.25">
      <c r="A22" s="305"/>
      <c r="B22" s="305"/>
      <c r="C22" s="303"/>
      <c r="D22" s="291"/>
      <c r="E22" s="291"/>
      <c r="F22" s="291"/>
      <c r="G22" s="291"/>
      <c r="H22" s="291"/>
      <c r="I22" s="150" t="s">
        <v>172</v>
      </c>
      <c r="J22" s="312"/>
      <c r="K22" s="162">
        <v>7</v>
      </c>
      <c r="L22" s="162">
        <v>7</v>
      </c>
      <c r="M22" s="162">
        <v>7</v>
      </c>
      <c r="N22" s="151" t="s">
        <v>29</v>
      </c>
      <c r="O22" s="152" t="s">
        <v>30</v>
      </c>
      <c r="P22" s="162">
        <v>7</v>
      </c>
      <c r="Q22" s="163"/>
      <c r="R22" s="163"/>
      <c r="S22" s="164">
        <f t="shared" si="0"/>
        <v>1</v>
      </c>
      <c r="T22" s="165"/>
    </row>
    <row r="23" spans="1:20" s="45" customFormat="1" ht="49.9" customHeight="1" x14ac:dyDescent="0.25">
      <c r="A23" s="293"/>
      <c r="B23" s="293"/>
      <c r="C23" s="304"/>
      <c r="D23" s="284"/>
      <c r="E23" s="284"/>
      <c r="F23" s="284"/>
      <c r="G23" s="284"/>
      <c r="H23" s="284"/>
      <c r="I23" s="150" t="s">
        <v>62</v>
      </c>
      <c r="J23" s="313"/>
      <c r="K23" s="162">
        <v>1</v>
      </c>
      <c r="L23" s="162">
        <v>1</v>
      </c>
      <c r="M23" s="162">
        <v>1</v>
      </c>
      <c r="N23" s="151" t="s">
        <v>29</v>
      </c>
      <c r="O23" s="152" t="s">
        <v>30</v>
      </c>
      <c r="P23" s="162">
        <v>1</v>
      </c>
      <c r="Q23" s="163"/>
      <c r="R23" s="163"/>
      <c r="S23" s="164">
        <f>P23/K23</f>
        <v>1</v>
      </c>
      <c r="T23" s="165"/>
    </row>
    <row r="24" spans="1:20" ht="160.15" customHeight="1" x14ac:dyDescent="0.25">
      <c r="A24" s="285">
        <v>1</v>
      </c>
      <c r="B24" s="285">
        <v>2021002129</v>
      </c>
      <c r="C24" s="294" t="s">
        <v>146</v>
      </c>
      <c r="D24" s="283">
        <v>200356</v>
      </c>
      <c r="E24" s="294" t="s">
        <v>81</v>
      </c>
      <c r="F24" s="294" t="s">
        <v>82</v>
      </c>
      <c r="G24" s="294" t="s">
        <v>89</v>
      </c>
      <c r="H24" s="294" t="s">
        <v>88</v>
      </c>
      <c r="I24" s="152" t="s">
        <v>73</v>
      </c>
      <c r="J24" s="169">
        <v>99999996</v>
      </c>
      <c r="K24" s="132">
        <v>6</v>
      </c>
      <c r="L24" s="162">
        <v>6</v>
      </c>
      <c r="M24" s="162">
        <v>6</v>
      </c>
      <c r="N24" s="154" t="s">
        <v>27</v>
      </c>
      <c r="O24" s="152" t="s">
        <v>25</v>
      </c>
      <c r="P24" s="132">
        <v>6</v>
      </c>
      <c r="Q24" s="163"/>
      <c r="R24" s="163"/>
      <c r="S24" s="164">
        <f>P24/K24</f>
        <v>1</v>
      </c>
      <c r="T24" s="165"/>
    </row>
    <row r="25" spans="1:20" s="32" customFormat="1" ht="105" customHeight="1" x14ac:dyDescent="0.25">
      <c r="A25" s="285"/>
      <c r="B25" s="285"/>
      <c r="C25" s="294"/>
      <c r="D25" s="284"/>
      <c r="E25" s="294"/>
      <c r="F25" s="294"/>
      <c r="G25" s="294"/>
      <c r="H25" s="294"/>
      <c r="I25" s="152" t="s">
        <v>134</v>
      </c>
      <c r="J25" s="170">
        <v>458332083</v>
      </c>
      <c r="K25" s="132">
        <v>9</v>
      </c>
      <c r="L25" s="151">
        <v>9</v>
      </c>
      <c r="M25" s="151">
        <v>9</v>
      </c>
      <c r="N25" s="154" t="s">
        <v>27</v>
      </c>
      <c r="O25" s="152" t="s">
        <v>25</v>
      </c>
      <c r="P25" s="132">
        <v>9</v>
      </c>
      <c r="Q25" s="163"/>
      <c r="R25" s="163"/>
      <c r="S25" s="164">
        <f>P25/K25</f>
        <v>1</v>
      </c>
      <c r="T25" s="165"/>
    </row>
    <row r="26" spans="1:20" s="45" customFormat="1" ht="72.599999999999994" customHeight="1" x14ac:dyDescent="0.25">
      <c r="A26" s="281">
        <v>1</v>
      </c>
      <c r="B26" s="281">
        <v>2021002129</v>
      </c>
      <c r="C26" s="298" t="s">
        <v>146</v>
      </c>
      <c r="D26" s="283">
        <v>200356</v>
      </c>
      <c r="E26" s="283" t="s">
        <v>81</v>
      </c>
      <c r="F26" s="283" t="s">
        <v>82</v>
      </c>
      <c r="G26" s="283" t="s">
        <v>90</v>
      </c>
      <c r="H26" s="283" t="s">
        <v>144</v>
      </c>
      <c r="I26" s="298" t="s">
        <v>169</v>
      </c>
      <c r="J26" s="295" t="s">
        <v>128</v>
      </c>
      <c r="K26" s="281">
        <v>5</v>
      </c>
      <c r="L26" s="281">
        <v>5</v>
      </c>
      <c r="M26" s="281">
        <v>5</v>
      </c>
      <c r="N26" s="292" t="s">
        <v>31</v>
      </c>
      <c r="O26" s="292" t="s">
        <v>168</v>
      </c>
      <c r="P26" s="279">
        <v>5</v>
      </c>
      <c r="Q26" s="273"/>
      <c r="R26" s="273"/>
      <c r="S26" s="275">
        <f>P26/K26</f>
        <v>1</v>
      </c>
      <c r="T26" s="277"/>
    </row>
    <row r="27" spans="1:20" s="45" customFormat="1" ht="9.6" customHeight="1" x14ac:dyDescent="0.25">
      <c r="A27" s="309"/>
      <c r="B27" s="309"/>
      <c r="C27" s="310"/>
      <c r="D27" s="291"/>
      <c r="E27" s="291"/>
      <c r="F27" s="291"/>
      <c r="G27" s="291"/>
      <c r="H27" s="291"/>
      <c r="I27" s="299"/>
      <c r="J27" s="296"/>
      <c r="K27" s="282"/>
      <c r="L27" s="282"/>
      <c r="M27" s="282"/>
      <c r="N27" s="293"/>
      <c r="O27" s="293"/>
      <c r="P27" s="280"/>
      <c r="Q27" s="274"/>
      <c r="R27" s="274"/>
      <c r="S27" s="276"/>
      <c r="T27" s="278"/>
    </row>
    <row r="28" spans="1:20" s="45" customFormat="1" ht="33.75" customHeight="1" x14ac:dyDescent="0.25">
      <c r="A28" s="309"/>
      <c r="B28" s="309"/>
      <c r="C28" s="310"/>
      <c r="D28" s="291"/>
      <c r="E28" s="291"/>
      <c r="F28" s="291"/>
      <c r="G28" s="291"/>
      <c r="H28" s="291"/>
      <c r="I28" s="179" t="s">
        <v>170</v>
      </c>
      <c r="J28" s="296"/>
      <c r="K28" s="151">
        <v>1</v>
      </c>
      <c r="L28" s="151">
        <v>1</v>
      </c>
      <c r="M28" s="151">
        <v>1</v>
      </c>
      <c r="N28" s="150" t="s">
        <v>31</v>
      </c>
      <c r="O28" s="150" t="s">
        <v>168</v>
      </c>
      <c r="P28" s="162">
        <v>1</v>
      </c>
      <c r="Q28" s="163"/>
      <c r="R28" s="163"/>
      <c r="S28" s="164">
        <f>P28/K28</f>
        <v>1</v>
      </c>
      <c r="T28" s="165"/>
    </row>
    <row r="29" spans="1:20" s="45" customFormat="1" ht="30" x14ac:dyDescent="0.25">
      <c r="A29" s="309"/>
      <c r="B29" s="309"/>
      <c r="C29" s="310"/>
      <c r="D29" s="291"/>
      <c r="E29" s="291"/>
      <c r="F29" s="291"/>
      <c r="G29" s="291"/>
      <c r="H29" s="291"/>
      <c r="I29" s="179" t="s">
        <v>247</v>
      </c>
      <c r="J29" s="296"/>
      <c r="K29" s="151">
        <v>1</v>
      </c>
      <c r="L29" s="151">
        <v>1</v>
      </c>
      <c r="M29" s="151">
        <v>1</v>
      </c>
      <c r="N29" s="150" t="s">
        <v>31</v>
      </c>
      <c r="O29" s="150" t="s">
        <v>168</v>
      </c>
      <c r="P29" s="162">
        <v>1</v>
      </c>
      <c r="Q29" s="163"/>
      <c r="R29" s="163"/>
      <c r="S29" s="164">
        <f>P29/K29</f>
        <v>1</v>
      </c>
      <c r="T29" s="165"/>
    </row>
    <row r="30" spans="1:20" s="45" customFormat="1" ht="33.6" customHeight="1" x14ac:dyDescent="0.25">
      <c r="A30" s="309"/>
      <c r="B30" s="309"/>
      <c r="C30" s="310"/>
      <c r="D30" s="291"/>
      <c r="E30" s="291"/>
      <c r="F30" s="291"/>
      <c r="G30" s="291"/>
      <c r="H30" s="291"/>
      <c r="I30" s="179" t="s">
        <v>284</v>
      </c>
      <c r="J30" s="296"/>
      <c r="K30" s="151">
        <v>7</v>
      </c>
      <c r="L30" s="151">
        <v>7</v>
      </c>
      <c r="M30" s="151">
        <v>7</v>
      </c>
      <c r="N30" s="150" t="s">
        <v>31</v>
      </c>
      <c r="O30" s="150" t="s">
        <v>168</v>
      </c>
      <c r="P30" s="162">
        <v>7</v>
      </c>
      <c r="Q30" s="163"/>
      <c r="R30" s="163"/>
      <c r="S30" s="164">
        <f>P30/K30</f>
        <v>1</v>
      </c>
      <c r="T30" s="165"/>
    </row>
    <row r="31" spans="1:20" s="45" customFormat="1" ht="30.6" customHeight="1" x14ac:dyDescent="0.25">
      <c r="A31" s="309"/>
      <c r="B31" s="309"/>
      <c r="C31" s="310"/>
      <c r="D31" s="291"/>
      <c r="E31" s="291"/>
      <c r="F31" s="291"/>
      <c r="G31" s="291"/>
      <c r="H31" s="291"/>
      <c r="I31" s="179" t="s">
        <v>286</v>
      </c>
      <c r="J31" s="296"/>
      <c r="K31" s="151">
        <v>1</v>
      </c>
      <c r="L31" s="151">
        <v>1</v>
      </c>
      <c r="M31" s="151">
        <v>1</v>
      </c>
      <c r="N31" s="150" t="s">
        <v>31</v>
      </c>
      <c r="O31" s="150" t="s">
        <v>168</v>
      </c>
      <c r="P31" s="162">
        <v>1</v>
      </c>
      <c r="Q31" s="163"/>
      <c r="R31" s="163"/>
      <c r="S31" s="164">
        <f>P31/K31</f>
        <v>1</v>
      </c>
      <c r="T31" s="165"/>
    </row>
    <row r="32" spans="1:20" s="45" customFormat="1" ht="48" customHeight="1" x14ac:dyDescent="0.25">
      <c r="A32" s="309"/>
      <c r="B32" s="309"/>
      <c r="C32" s="310"/>
      <c r="D32" s="291"/>
      <c r="E32" s="291"/>
      <c r="F32" s="291"/>
      <c r="G32" s="291"/>
      <c r="H32" s="291"/>
      <c r="I32" s="158" t="s">
        <v>171</v>
      </c>
      <c r="J32" s="296"/>
      <c r="K32" s="151">
        <v>0</v>
      </c>
      <c r="L32" s="151">
        <v>4</v>
      </c>
      <c r="M32" s="151">
        <v>4</v>
      </c>
      <c r="N32" s="150" t="s">
        <v>31</v>
      </c>
      <c r="O32" s="150" t="s">
        <v>168</v>
      </c>
      <c r="P32" s="162">
        <v>0</v>
      </c>
      <c r="Q32" s="163"/>
      <c r="R32" s="163"/>
      <c r="S32" s="164">
        <v>1</v>
      </c>
      <c r="T32" s="165"/>
    </row>
    <row r="33" spans="1:20" s="45" customFormat="1" ht="45" x14ac:dyDescent="0.25">
      <c r="A33" s="282"/>
      <c r="B33" s="282"/>
      <c r="C33" s="299"/>
      <c r="D33" s="284"/>
      <c r="E33" s="284"/>
      <c r="F33" s="284"/>
      <c r="G33" s="284"/>
      <c r="H33" s="284"/>
      <c r="I33" s="158" t="s">
        <v>285</v>
      </c>
      <c r="J33" s="297"/>
      <c r="K33" s="151">
        <v>1</v>
      </c>
      <c r="L33" s="151">
        <v>0</v>
      </c>
      <c r="M33" s="151">
        <v>1</v>
      </c>
      <c r="N33" s="150" t="s">
        <v>31</v>
      </c>
      <c r="O33" s="150" t="s">
        <v>168</v>
      </c>
      <c r="P33" s="162">
        <v>1</v>
      </c>
      <c r="Q33" s="163"/>
      <c r="R33" s="163"/>
      <c r="S33" s="164">
        <f t="shared" ref="S33:S40" si="1">P33/K33</f>
        <v>1</v>
      </c>
      <c r="T33" s="165"/>
    </row>
    <row r="34" spans="1:20" s="45" customFormat="1" ht="85.15" customHeight="1" x14ac:dyDescent="0.25">
      <c r="A34" s="285">
        <v>1</v>
      </c>
      <c r="B34" s="285">
        <v>2021002129</v>
      </c>
      <c r="C34" s="294" t="s">
        <v>146</v>
      </c>
      <c r="D34" s="283">
        <v>200356</v>
      </c>
      <c r="E34" s="283" t="s">
        <v>81</v>
      </c>
      <c r="F34" s="283" t="s">
        <v>82</v>
      </c>
      <c r="G34" s="292" t="s">
        <v>91</v>
      </c>
      <c r="H34" s="283" t="s">
        <v>158</v>
      </c>
      <c r="I34" s="158" t="s">
        <v>162</v>
      </c>
      <c r="J34" s="300">
        <v>564298238</v>
      </c>
      <c r="K34" s="162">
        <v>1</v>
      </c>
      <c r="L34" s="162">
        <v>1</v>
      </c>
      <c r="M34" s="162">
        <v>1</v>
      </c>
      <c r="N34" s="150" t="s">
        <v>32</v>
      </c>
      <c r="O34" s="150" t="s">
        <v>33</v>
      </c>
      <c r="P34" s="162">
        <v>1</v>
      </c>
      <c r="Q34" s="163"/>
      <c r="R34" s="163"/>
      <c r="S34" s="164">
        <f t="shared" si="1"/>
        <v>1</v>
      </c>
      <c r="T34" s="165"/>
    </row>
    <row r="35" spans="1:20" s="45" customFormat="1" ht="59.45" customHeight="1" x14ac:dyDescent="0.25">
      <c r="A35" s="285"/>
      <c r="B35" s="285"/>
      <c r="C35" s="294"/>
      <c r="D35" s="291"/>
      <c r="E35" s="291"/>
      <c r="F35" s="291"/>
      <c r="G35" s="305"/>
      <c r="H35" s="291"/>
      <c r="I35" s="158" t="s">
        <v>126</v>
      </c>
      <c r="J35" s="301"/>
      <c r="K35" s="162">
        <v>1</v>
      </c>
      <c r="L35" s="162">
        <v>1</v>
      </c>
      <c r="M35" s="162">
        <v>1</v>
      </c>
      <c r="N35" s="150" t="s">
        <v>32</v>
      </c>
      <c r="O35" s="150" t="s">
        <v>33</v>
      </c>
      <c r="P35" s="162">
        <v>1</v>
      </c>
      <c r="Q35" s="163"/>
      <c r="R35" s="163"/>
      <c r="S35" s="164">
        <f t="shared" si="1"/>
        <v>1</v>
      </c>
      <c r="T35" s="165"/>
    </row>
    <row r="36" spans="1:20" s="45" customFormat="1" ht="99" customHeight="1" x14ac:dyDescent="0.25">
      <c r="A36" s="285"/>
      <c r="B36" s="285"/>
      <c r="C36" s="294"/>
      <c r="D36" s="291"/>
      <c r="E36" s="291"/>
      <c r="F36" s="291"/>
      <c r="G36" s="305"/>
      <c r="H36" s="291"/>
      <c r="I36" s="157" t="s">
        <v>77</v>
      </c>
      <c r="J36" s="301"/>
      <c r="K36" s="162">
        <v>1</v>
      </c>
      <c r="L36" s="162">
        <v>1</v>
      </c>
      <c r="M36" s="162">
        <v>1</v>
      </c>
      <c r="N36" s="150" t="s">
        <v>32</v>
      </c>
      <c r="O36" s="150" t="s">
        <v>33</v>
      </c>
      <c r="P36" s="162">
        <v>1</v>
      </c>
      <c r="Q36" s="163"/>
      <c r="R36" s="163"/>
      <c r="S36" s="164">
        <f t="shared" si="1"/>
        <v>1</v>
      </c>
      <c r="T36" s="165"/>
    </row>
    <row r="37" spans="1:20" s="45" customFormat="1" ht="49.15" customHeight="1" x14ac:dyDescent="0.25">
      <c r="A37" s="285"/>
      <c r="B37" s="285"/>
      <c r="C37" s="294"/>
      <c r="D37" s="291"/>
      <c r="E37" s="291"/>
      <c r="F37" s="291"/>
      <c r="G37" s="305"/>
      <c r="H37" s="291"/>
      <c r="I37" s="158" t="s">
        <v>78</v>
      </c>
      <c r="J37" s="301"/>
      <c r="K37" s="162">
        <v>1</v>
      </c>
      <c r="L37" s="162">
        <v>1</v>
      </c>
      <c r="M37" s="162">
        <v>1</v>
      </c>
      <c r="N37" s="150" t="s">
        <v>32</v>
      </c>
      <c r="O37" s="150" t="s">
        <v>33</v>
      </c>
      <c r="P37" s="162">
        <v>1</v>
      </c>
      <c r="Q37" s="163"/>
      <c r="R37" s="163"/>
      <c r="S37" s="164">
        <f t="shared" si="1"/>
        <v>1</v>
      </c>
      <c r="T37" s="165"/>
    </row>
    <row r="38" spans="1:20" s="45" customFormat="1" ht="56.45" customHeight="1" x14ac:dyDescent="0.25">
      <c r="A38" s="285"/>
      <c r="B38" s="285"/>
      <c r="C38" s="294"/>
      <c r="D38" s="284"/>
      <c r="E38" s="284"/>
      <c r="F38" s="284"/>
      <c r="G38" s="293"/>
      <c r="H38" s="284"/>
      <c r="I38" s="158" t="s">
        <v>79</v>
      </c>
      <c r="J38" s="302"/>
      <c r="K38" s="162">
        <v>2</v>
      </c>
      <c r="L38" s="162">
        <v>2</v>
      </c>
      <c r="M38" s="162">
        <v>2</v>
      </c>
      <c r="N38" s="150" t="s">
        <v>32</v>
      </c>
      <c r="O38" s="150" t="s">
        <v>33</v>
      </c>
      <c r="P38" s="162">
        <v>2</v>
      </c>
      <c r="Q38" s="163"/>
      <c r="R38" s="163"/>
      <c r="S38" s="164">
        <f t="shared" si="1"/>
        <v>1</v>
      </c>
      <c r="T38" s="165"/>
    </row>
    <row r="39" spans="1:20" s="45" customFormat="1" ht="73.150000000000006" customHeight="1" x14ac:dyDescent="0.25">
      <c r="A39" s="285">
        <v>1</v>
      </c>
      <c r="B39" s="285">
        <v>2021002129</v>
      </c>
      <c r="C39" s="294" t="s">
        <v>146</v>
      </c>
      <c r="D39" s="283">
        <v>200356</v>
      </c>
      <c r="E39" s="283" t="s">
        <v>81</v>
      </c>
      <c r="F39" s="283" t="s">
        <v>82</v>
      </c>
      <c r="G39" s="283" t="s">
        <v>91</v>
      </c>
      <c r="H39" s="283" t="s">
        <v>159</v>
      </c>
      <c r="I39" s="158" t="s">
        <v>167</v>
      </c>
      <c r="J39" s="295" t="s">
        <v>127</v>
      </c>
      <c r="K39" s="161">
        <v>1</v>
      </c>
      <c r="L39" s="150">
        <v>1</v>
      </c>
      <c r="M39" s="150">
        <v>1</v>
      </c>
      <c r="N39" s="150" t="s">
        <v>34</v>
      </c>
      <c r="O39" s="150" t="s">
        <v>33</v>
      </c>
      <c r="P39" s="171">
        <v>1</v>
      </c>
      <c r="Q39" s="163"/>
      <c r="R39" s="163"/>
      <c r="S39" s="164">
        <f t="shared" si="1"/>
        <v>1</v>
      </c>
      <c r="T39" s="165"/>
    </row>
    <row r="40" spans="1:20" s="45" customFormat="1" ht="30" x14ac:dyDescent="0.25">
      <c r="A40" s="285"/>
      <c r="B40" s="285"/>
      <c r="C40" s="294"/>
      <c r="D40" s="291"/>
      <c r="E40" s="291"/>
      <c r="F40" s="291"/>
      <c r="G40" s="291"/>
      <c r="H40" s="291"/>
      <c r="I40" s="157" t="s">
        <v>51</v>
      </c>
      <c r="J40" s="296"/>
      <c r="K40" s="161">
        <v>1</v>
      </c>
      <c r="L40" s="150">
        <v>1</v>
      </c>
      <c r="M40" s="150">
        <v>1</v>
      </c>
      <c r="N40" s="150" t="s">
        <v>34</v>
      </c>
      <c r="O40" s="150" t="s">
        <v>35</v>
      </c>
      <c r="P40" s="171">
        <v>1</v>
      </c>
      <c r="Q40" s="163"/>
      <c r="R40" s="163"/>
      <c r="S40" s="164">
        <f t="shared" si="1"/>
        <v>1</v>
      </c>
      <c r="T40" s="165"/>
    </row>
    <row r="41" spans="1:20" s="45" customFormat="1" ht="61.15" customHeight="1" x14ac:dyDescent="0.25">
      <c r="A41" s="285"/>
      <c r="B41" s="285"/>
      <c r="C41" s="294"/>
      <c r="D41" s="291"/>
      <c r="E41" s="291"/>
      <c r="F41" s="291"/>
      <c r="G41" s="291"/>
      <c r="H41" s="291"/>
      <c r="I41" s="172" t="s">
        <v>63</v>
      </c>
      <c r="J41" s="296"/>
      <c r="K41" s="161">
        <v>0</v>
      </c>
      <c r="L41" s="150">
        <v>4</v>
      </c>
      <c r="M41" s="150">
        <v>4</v>
      </c>
      <c r="N41" s="150" t="s">
        <v>34</v>
      </c>
      <c r="O41" s="150" t="s">
        <v>35</v>
      </c>
      <c r="P41" s="171">
        <v>0</v>
      </c>
      <c r="Q41" s="163"/>
      <c r="R41" s="163"/>
      <c r="S41" s="164">
        <v>1</v>
      </c>
      <c r="T41" s="165"/>
    </row>
    <row r="42" spans="1:20" s="45" customFormat="1" ht="76.900000000000006" customHeight="1" x14ac:dyDescent="0.25">
      <c r="A42" s="285"/>
      <c r="B42" s="285"/>
      <c r="C42" s="294"/>
      <c r="D42" s="284"/>
      <c r="E42" s="284"/>
      <c r="F42" s="284"/>
      <c r="G42" s="284"/>
      <c r="H42" s="284"/>
      <c r="I42" s="167" t="s">
        <v>248</v>
      </c>
      <c r="J42" s="297"/>
      <c r="K42" s="153">
        <v>9</v>
      </c>
      <c r="L42" s="173">
        <v>9</v>
      </c>
      <c r="M42" s="173">
        <v>9</v>
      </c>
      <c r="N42" s="153" t="s">
        <v>34</v>
      </c>
      <c r="O42" s="153" t="s">
        <v>33</v>
      </c>
      <c r="P42" s="174">
        <v>9</v>
      </c>
      <c r="Q42" s="175"/>
      <c r="R42" s="175"/>
      <c r="S42" s="176">
        <f>P42/K42</f>
        <v>1</v>
      </c>
      <c r="T42" s="177"/>
    </row>
    <row r="43" spans="1:20" s="67" customFormat="1" ht="58.9" customHeight="1" x14ac:dyDescent="0.25">
      <c r="A43" s="285">
        <v>1</v>
      </c>
      <c r="B43" s="285">
        <v>2021002129</v>
      </c>
      <c r="C43" s="294" t="s">
        <v>146</v>
      </c>
      <c r="D43" s="283">
        <v>200356</v>
      </c>
      <c r="E43" s="283" t="s">
        <v>81</v>
      </c>
      <c r="F43" s="291" t="s">
        <v>82</v>
      </c>
      <c r="G43" s="283" t="s">
        <v>91</v>
      </c>
      <c r="H43" s="283" t="s">
        <v>160</v>
      </c>
      <c r="I43" s="167" t="s">
        <v>163</v>
      </c>
      <c r="J43" s="295">
        <v>599948731</v>
      </c>
      <c r="K43" s="173">
        <v>1</v>
      </c>
      <c r="L43" s="173">
        <v>1</v>
      </c>
      <c r="M43" s="173">
        <v>1</v>
      </c>
      <c r="N43" s="150" t="s">
        <v>36</v>
      </c>
      <c r="O43" s="153" t="s">
        <v>33</v>
      </c>
      <c r="P43" s="173">
        <v>1</v>
      </c>
      <c r="Q43" s="175"/>
      <c r="R43" s="175"/>
      <c r="S43" s="176">
        <f t="shared" ref="S43:S58" si="2">P43/K43</f>
        <v>1</v>
      </c>
      <c r="T43" s="177"/>
    </row>
    <row r="44" spans="1:20" s="67" customFormat="1" ht="64.150000000000006" customHeight="1" x14ac:dyDescent="0.25">
      <c r="A44" s="285"/>
      <c r="B44" s="285"/>
      <c r="C44" s="294"/>
      <c r="D44" s="291"/>
      <c r="E44" s="291"/>
      <c r="F44" s="291"/>
      <c r="G44" s="291"/>
      <c r="H44" s="291"/>
      <c r="I44" s="167" t="s">
        <v>249</v>
      </c>
      <c r="J44" s="296"/>
      <c r="K44" s="173">
        <v>7</v>
      </c>
      <c r="L44" s="162">
        <v>7</v>
      </c>
      <c r="M44" s="162">
        <v>7</v>
      </c>
      <c r="N44" s="150" t="s">
        <v>36</v>
      </c>
      <c r="O44" s="150" t="s">
        <v>33</v>
      </c>
      <c r="P44" s="162">
        <v>7</v>
      </c>
      <c r="Q44" s="163"/>
      <c r="R44" s="163"/>
      <c r="S44" s="176">
        <f t="shared" si="2"/>
        <v>1</v>
      </c>
      <c r="T44" s="177"/>
    </row>
    <row r="45" spans="1:20" s="67" customFormat="1" ht="49.9" customHeight="1" x14ac:dyDescent="0.25">
      <c r="A45" s="285"/>
      <c r="B45" s="285"/>
      <c r="C45" s="294"/>
      <c r="D45" s="291"/>
      <c r="E45" s="291"/>
      <c r="F45" s="291"/>
      <c r="G45" s="291"/>
      <c r="H45" s="291"/>
      <c r="I45" s="167" t="s">
        <v>54</v>
      </c>
      <c r="J45" s="296"/>
      <c r="K45" s="162">
        <v>1</v>
      </c>
      <c r="L45" s="162">
        <v>2</v>
      </c>
      <c r="M45" s="162">
        <v>3</v>
      </c>
      <c r="N45" s="150" t="s">
        <v>36</v>
      </c>
      <c r="O45" s="150" t="s">
        <v>33</v>
      </c>
      <c r="P45" s="162">
        <v>1</v>
      </c>
      <c r="Q45" s="163"/>
      <c r="R45" s="163"/>
      <c r="S45" s="176">
        <f t="shared" si="2"/>
        <v>1</v>
      </c>
      <c r="T45" s="177"/>
    </row>
    <row r="46" spans="1:20" s="67" customFormat="1" ht="55.9" customHeight="1" x14ac:dyDescent="0.25">
      <c r="A46" s="285"/>
      <c r="B46" s="285"/>
      <c r="C46" s="294"/>
      <c r="D46" s="291"/>
      <c r="E46" s="291"/>
      <c r="F46" s="291"/>
      <c r="G46" s="291"/>
      <c r="H46" s="291"/>
      <c r="I46" s="167" t="s">
        <v>55</v>
      </c>
      <c r="J46" s="296"/>
      <c r="K46" s="162">
        <v>3</v>
      </c>
      <c r="L46" s="162">
        <v>1</v>
      </c>
      <c r="M46" s="162">
        <v>4</v>
      </c>
      <c r="N46" s="150" t="s">
        <v>36</v>
      </c>
      <c r="O46" s="150" t="s">
        <v>33</v>
      </c>
      <c r="P46" s="162">
        <v>3</v>
      </c>
      <c r="Q46" s="163"/>
      <c r="R46" s="163"/>
      <c r="S46" s="176">
        <f t="shared" si="2"/>
        <v>1</v>
      </c>
      <c r="T46" s="177"/>
    </row>
    <row r="47" spans="1:20" s="67" customFormat="1" ht="39.6" customHeight="1" x14ac:dyDescent="0.25">
      <c r="A47" s="285"/>
      <c r="B47" s="285"/>
      <c r="C47" s="294"/>
      <c r="D47" s="291"/>
      <c r="E47" s="291"/>
      <c r="F47" s="291"/>
      <c r="G47" s="291"/>
      <c r="H47" s="291"/>
      <c r="I47" s="167" t="s">
        <v>56</v>
      </c>
      <c r="J47" s="296"/>
      <c r="K47" s="162">
        <v>1</v>
      </c>
      <c r="L47" s="162">
        <v>1</v>
      </c>
      <c r="M47" s="162">
        <v>2</v>
      </c>
      <c r="N47" s="150" t="s">
        <v>36</v>
      </c>
      <c r="O47" s="150" t="s">
        <v>33</v>
      </c>
      <c r="P47" s="162">
        <v>1</v>
      </c>
      <c r="Q47" s="163"/>
      <c r="R47" s="163"/>
      <c r="S47" s="176">
        <f t="shared" si="2"/>
        <v>1</v>
      </c>
      <c r="T47" s="177"/>
    </row>
    <row r="48" spans="1:20" s="68" customFormat="1" ht="39" customHeight="1" x14ac:dyDescent="0.25">
      <c r="A48" s="285"/>
      <c r="B48" s="285"/>
      <c r="C48" s="294"/>
      <c r="D48" s="284"/>
      <c r="E48" s="284"/>
      <c r="F48" s="284"/>
      <c r="G48" s="284"/>
      <c r="H48" s="284"/>
      <c r="I48" s="167" t="s">
        <v>164</v>
      </c>
      <c r="J48" s="297"/>
      <c r="K48" s="162">
        <v>1</v>
      </c>
      <c r="L48" s="162">
        <v>1</v>
      </c>
      <c r="M48" s="162">
        <v>1</v>
      </c>
      <c r="N48" s="150" t="s">
        <v>36</v>
      </c>
      <c r="O48" s="150" t="s">
        <v>33</v>
      </c>
      <c r="P48" s="162">
        <v>1</v>
      </c>
      <c r="Q48" s="163"/>
      <c r="R48" s="163"/>
      <c r="S48" s="176">
        <f t="shared" si="2"/>
        <v>1</v>
      </c>
      <c r="T48" s="177"/>
    </row>
    <row r="49" spans="1:20" s="45" customFormat="1" ht="41.45" customHeight="1" x14ac:dyDescent="0.25">
      <c r="A49" s="285">
        <v>1</v>
      </c>
      <c r="B49" s="285">
        <v>2021002129</v>
      </c>
      <c r="C49" s="294" t="s">
        <v>146</v>
      </c>
      <c r="D49" s="283">
        <v>200356</v>
      </c>
      <c r="E49" s="292" t="s">
        <v>81</v>
      </c>
      <c r="F49" s="294" t="s">
        <v>82</v>
      </c>
      <c r="G49" s="292" t="s">
        <v>91</v>
      </c>
      <c r="H49" s="283" t="s">
        <v>161</v>
      </c>
      <c r="I49" s="167" t="s">
        <v>165</v>
      </c>
      <c r="J49" s="295" t="s">
        <v>130</v>
      </c>
      <c r="K49" s="173">
        <v>1</v>
      </c>
      <c r="L49" s="173">
        <v>3</v>
      </c>
      <c r="M49" s="178">
        <v>4</v>
      </c>
      <c r="N49" s="153" t="s">
        <v>47</v>
      </c>
      <c r="O49" s="153" t="s">
        <v>33</v>
      </c>
      <c r="P49" s="173">
        <v>1</v>
      </c>
      <c r="Q49" s="175"/>
      <c r="R49" s="175"/>
      <c r="S49" s="176">
        <f t="shared" si="2"/>
        <v>1</v>
      </c>
      <c r="T49" s="177"/>
    </row>
    <row r="50" spans="1:20" s="45" customFormat="1" ht="39" customHeight="1" x14ac:dyDescent="0.25">
      <c r="A50" s="285"/>
      <c r="B50" s="285"/>
      <c r="C50" s="294"/>
      <c r="D50" s="291"/>
      <c r="E50" s="305"/>
      <c r="F50" s="294"/>
      <c r="G50" s="305"/>
      <c r="H50" s="291"/>
      <c r="I50" s="167" t="s">
        <v>129</v>
      </c>
      <c r="J50" s="296"/>
      <c r="K50" s="162">
        <v>1</v>
      </c>
      <c r="L50" s="162">
        <v>1</v>
      </c>
      <c r="M50" s="151">
        <v>2</v>
      </c>
      <c r="N50" s="150" t="s">
        <v>47</v>
      </c>
      <c r="O50" s="150" t="s">
        <v>33</v>
      </c>
      <c r="P50" s="162">
        <v>1</v>
      </c>
      <c r="Q50" s="163"/>
      <c r="R50" s="163"/>
      <c r="S50" s="176">
        <f t="shared" si="2"/>
        <v>1</v>
      </c>
      <c r="T50" s="165"/>
    </row>
    <row r="51" spans="1:20" s="45" customFormat="1" ht="45" x14ac:dyDescent="0.25">
      <c r="A51" s="285"/>
      <c r="B51" s="285"/>
      <c r="C51" s="294"/>
      <c r="D51" s="291"/>
      <c r="E51" s="305"/>
      <c r="F51" s="294"/>
      <c r="G51" s="305"/>
      <c r="H51" s="291"/>
      <c r="I51" s="157" t="s">
        <v>131</v>
      </c>
      <c r="J51" s="296"/>
      <c r="K51" s="162">
        <v>0</v>
      </c>
      <c r="L51" s="162">
        <v>1</v>
      </c>
      <c r="M51" s="151">
        <v>1</v>
      </c>
      <c r="N51" s="150" t="s">
        <v>47</v>
      </c>
      <c r="O51" s="150" t="s">
        <v>33</v>
      </c>
      <c r="P51" s="162">
        <v>0</v>
      </c>
      <c r="Q51" s="163"/>
      <c r="R51" s="163"/>
      <c r="S51" s="176">
        <v>1</v>
      </c>
      <c r="T51" s="165"/>
    </row>
    <row r="52" spans="1:20" s="45" customFormat="1" ht="41.45" customHeight="1" x14ac:dyDescent="0.25">
      <c r="A52" s="285"/>
      <c r="B52" s="285"/>
      <c r="C52" s="294"/>
      <c r="D52" s="291"/>
      <c r="E52" s="305"/>
      <c r="F52" s="294"/>
      <c r="G52" s="305"/>
      <c r="H52" s="291"/>
      <c r="I52" s="166" t="s">
        <v>66</v>
      </c>
      <c r="J52" s="296"/>
      <c r="K52" s="162">
        <v>1</v>
      </c>
      <c r="L52" s="162">
        <v>1</v>
      </c>
      <c r="M52" s="151">
        <v>1</v>
      </c>
      <c r="N52" s="150" t="s">
        <v>47</v>
      </c>
      <c r="O52" s="150" t="s">
        <v>33</v>
      </c>
      <c r="P52" s="162">
        <v>1</v>
      </c>
      <c r="Q52" s="163"/>
      <c r="R52" s="163"/>
      <c r="S52" s="176">
        <f t="shared" si="2"/>
        <v>1</v>
      </c>
      <c r="T52" s="165"/>
    </row>
    <row r="53" spans="1:20" s="45" customFormat="1" ht="65.45" customHeight="1" x14ac:dyDescent="0.25">
      <c r="A53" s="285"/>
      <c r="B53" s="285"/>
      <c r="C53" s="294"/>
      <c r="D53" s="291"/>
      <c r="E53" s="305"/>
      <c r="F53" s="294"/>
      <c r="G53" s="305"/>
      <c r="H53" s="291"/>
      <c r="I53" s="157" t="s">
        <v>67</v>
      </c>
      <c r="J53" s="296"/>
      <c r="K53" s="162">
        <v>1</v>
      </c>
      <c r="L53" s="162">
        <v>1</v>
      </c>
      <c r="M53" s="151">
        <v>1</v>
      </c>
      <c r="N53" s="150" t="s">
        <v>47</v>
      </c>
      <c r="O53" s="150" t="s">
        <v>33</v>
      </c>
      <c r="P53" s="162">
        <v>0</v>
      </c>
      <c r="Q53" s="163"/>
      <c r="R53" s="163"/>
      <c r="S53" s="176">
        <f t="shared" si="2"/>
        <v>0</v>
      </c>
      <c r="T53" s="165"/>
    </row>
    <row r="54" spans="1:20" s="45" customFormat="1" ht="49.9" customHeight="1" x14ac:dyDescent="0.25">
      <c r="A54" s="285"/>
      <c r="B54" s="285"/>
      <c r="C54" s="294"/>
      <c r="D54" s="291"/>
      <c r="E54" s="305"/>
      <c r="F54" s="294"/>
      <c r="G54" s="305"/>
      <c r="H54" s="291"/>
      <c r="I54" s="158" t="s">
        <v>288</v>
      </c>
      <c r="J54" s="296"/>
      <c r="K54" s="162">
        <v>1</v>
      </c>
      <c r="L54" s="162">
        <v>0</v>
      </c>
      <c r="M54" s="151">
        <v>1</v>
      </c>
      <c r="N54" s="150" t="s">
        <v>47</v>
      </c>
      <c r="O54" s="150" t="s">
        <v>33</v>
      </c>
      <c r="P54" s="162">
        <v>0</v>
      </c>
      <c r="Q54" s="163"/>
      <c r="R54" s="163"/>
      <c r="S54" s="176">
        <f t="shared" si="2"/>
        <v>0</v>
      </c>
      <c r="T54" s="165"/>
    </row>
    <row r="55" spans="1:20" s="45" customFormat="1" ht="71.45" customHeight="1" x14ac:dyDescent="0.25">
      <c r="A55" s="285"/>
      <c r="B55" s="285"/>
      <c r="C55" s="294"/>
      <c r="D55" s="291"/>
      <c r="E55" s="305"/>
      <c r="F55" s="294"/>
      <c r="G55" s="305"/>
      <c r="H55" s="291"/>
      <c r="I55" s="158" t="s">
        <v>68</v>
      </c>
      <c r="J55" s="296"/>
      <c r="K55" s="162">
        <v>1</v>
      </c>
      <c r="L55" s="162">
        <v>1</v>
      </c>
      <c r="M55" s="162">
        <v>1</v>
      </c>
      <c r="N55" s="150" t="s">
        <v>47</v>
      </c>
      <c r="O55" s="150" t="s">
        <v>33</v>
      </c>
      <c r="P55" s="162">
        <v>1</v>
      </c>
      <c r="Q55" s="163"/>
      <c r="R55" s="163"/>
      <c r="S55" s="176">
        <f t="shared" si="2"/>
        <v>1</v>
      </c>
      <c r="T55" s="165"/>
    </row>
    <row r="56" spans="1:20" s="45" customFormat="1" ht="64.900000000000006" customHeight="1" x14ac:dyDescent="0.25">
      <c r="A56" s="285"/>
      <c r="B56" s="285"/>
      <c r="C56" s="294"/>
      <c r="D56" s="291"/>
      <c r="E56" s="305"/>
      <c r="F56" s="294"/>
      <c r="G56" s="305"/>
      <c r="H56" s="291"/>
      <c r="I56" s="157" t="s">
        <v>69</v>
      </c>
      <c r="J56" s="296"/>
      <c r="K56" s="162">
        <v>1</v>
      </c>
      <c r="L56" s="162">
        <v>1</v>
      </c>
      <c r="M56" s="162">
        <v>1</v>
      </c>
      <c r="N56" s="150" t="s">
        <v>47</v>
      </c>
      <c r="O56" s="150" t="s">
        <v>33</v>
      </c>
      <c r="P56" s="162">
        <v>1</v>
      </c>
      <c r="Q56" s="163"/>
      <c r="R56" s="163"/>
      <c r="S56" s="176">
        <f t="shared" si="2"/>
        <v>1</v>
      </c>
      <c r="T56" s="165"/>
    </row>
    <row r="57" spans="1:20" s="45" customFormat="1" ht="49.5" customHeight="1" x14ac:dyDescent="0.25">
      <c r="A57" s="285"/>
      <c r="B57" s="285"/>
      <c r="C57" s="294"/>
      <c r="D57" s="291"/>
      <c r="E57" s="305"/>
      <c r="F57" s="294"/>
      <c r="G57" s="305"/>
      <c r="H57" s="291"/>
      <c r="I57" s="157" t="s">
        <v>110</v>
      </c>
      <c r="J57" s="296"/>
      <c r="K57" s="162">
        <v>0</v>
      </c>
      <c r="L57" s="162">
        <v>1</v>
      </c>
      <c r="M57" s="162">
        <v>1</v>
      </c>
      <c r="N57" s="150" t="s">
        <v>47</v>
      </c>
      <c r="O57" s="150" t="s">
        <v>33</v>
      </c>
      <c r="P57" s="162">
        <v>0</v>
      </c>
      <c r="Q57" s="163"/>
      <c r="R57" s="163"/>
      <c r="S57" s="176">
        <v>1</v>
      </c>
      <c r="T57" s="165"/>
    </row>
    <row r="58" spans="1:20" s="45" customFormat="1" ht="30.6" customHeight="1" x14ac:dyDescent="0.25">
      <c r="A58" s="285"/>
      <c r="B58" s="285"/>
      <c r="C58" s="294"/>
      <c r="D58" s="291"/>
      <c r="E58" s="305"/>
      <c r="F58" s="294"/>
      <c r="G58" s="305"/>
      <c r="H58" s="291"/>
      <c r="I58" s="157" t="s">
        <v>70</v>
      </c>
      <c r="J58" s="296"/>
      <c r="K58" s="162">
        <v>1</v>
      </c>
      <c r="L58" s="162">
        <v>1</v>
      </c>
      <c r="M58" s="162">
        <v>1</v>
      </c>
      <c r="N58" s="150" t="s">
        <v>47</v>
      </c>
      <c r="O58" s="150" t="s">
        <v>33</v>
      </c>
      <c r="P58" s="162">
        <v>1</v>
      </c>
      <c r="Q58" s="163"/>
      <c r="R58" s="163"/>
      <c r="S58" s="176">
        <f t="shared" si="2"/>
        <v>1</v>
      </c>
      <c r="T58" s="165"/>
    </row>
    <row r="59" spans="1:20" s="45" customFormat="1" ht="41.45" customHeight="1" x14ac:dyDescent="0.25">
      <c r="A59" s="285"/>
      <c r="B59" s="285"/>
      <c r="C59" s="294"/>
      <c r="D59" s="291"/>
      <c r="E59" s="305"/>
      <c r="F59" s="294"/>
      <c r="G59" s="305"/>
      <c r="H59" s="291"/>
      <c r="I59" s="157" t="s">
        <v>92</v>
      </c>
      <c r="J59" s="296"/>
      <c r="K59" s="162">
        <v>0</v>
      </c>
      <c r="L59" s="162">
        <v>1</v>
      </c>
      <c r="M59" s="162">
        <v>1</v>
      </c>
      <c r="N59" s="150" t="s">
        <v>47</v>
      </c>
      <c r="O59" s="150" t="s">
        <v>33</v>
      </c>
      <c r="P59" s="162">
        <v>0</v>
      </c>
      <c r="Q59" s="163"/>
      <c r="R59" s="163"/>
      <c r="S59" s="176">
        <v>1</v>
      </c>
      <c r="T59" s="165"/>
    </row>
    <row r="60" spans="1:20" s="45" customFormat="1" ht="79.150000000000006" customHeight="1" x14ac:dyDescent="0.25">
      <c r="A60" s="285"/>
      <c r="B60" s="285"/>
      <c r="C60" s="294"/>
      <c r="D60" s="291"/>
      <c r="E60" s="305"/>
      <c r="F60" s="294"/>
      <c r="G60" s="305"/>
      <c r="H60" s="291"/>
      <c r="I60" s="157" t="s">
        <v>250</v>
      </c>
      <c r="J60" s="296"/>
      <c r="K60" s="151">
        <v>3</v>
      </c>
      <c r="L60" s="162">
        <v>3</v>
      </c>
      <c r="M60" s="162">
        <v>3</v>
      </c>
      <c r="N60" s="150" t="s">
        <v>47</v>
      </c>
      <c r="O60" s="150" t="s">
        <v>33</v>
      </c>
      <c r="P60" s="162">
        <v>3</v>
      </c>
      <c r="Q60" s="163"/>
      <c r="R60" s="163"/>
      <c r="S60" s="176">
        <v>1</v>
      </c>
      <c r="T60" s="165"/>
    </row>
    <row r="61" spans="1:20" s="45" customFormat="1" ht="51" customHeight="1" x14ac:dyDescent="0.25">
      <c r="A61" s="285"/>
      <c r="B61" s="285"/>
      <c r="C61" s="294"/>
      <c r="D61" s="284"/>
      <c r="E61" s="293"/>
      <c r="F61" s="294"/>
      <c r="G61" s="293"/>
      <c r="H61" s="284"/>
      <c r="I61" s="157" t="s">
        <v>112</v>
      </c>
      <c r="J61" s="297"/>
      <c r="K61" s="162">
        <v>0</v>
      </c>
      <c r="L61" s="162">
        <v>1</v>
      </c>
      <c r="M61" s="162">
        <v>1</v>
      </c>
      <c r="N61" s="150" t="s">
        <v>47</v>
      </c>
      <c r="O61" s="150" t="s">
        <v>33</v>
      </c>
      <c r="P61" s="162">
        <v>0</v>
      </c>
      <c r="Q61" s="163"/>
      <c r="R61" s="163"/>
      <c r="S61" s="176">
        <v>1</v>
      </c>
      <c r="T61" s="165"/>
    </row>
    <row r="62" spans="1:20" s="45" customFormat="1" ht="46.5" customHeight="1" x14ac:dyDescent="0.25">
      <c r="A62" s="279">
        <v>2</v>
      </c>
      <c r="B62" s="279">
        <v>2021002130</v>
      </c>
      <c r="C62" s="319" t="s">
        <v>141</v>
      </c>
      <c r="D62" s="283">
        <v>200354</v>
      </c>
      <c r="E62" s="291" t="s">
        <v>136</v>
      </c>
      <c r="F62" s="291" t="s">
        <v>137</v>
      </c>
      <c r="G62" s="291" t="s">
        <v>138</v>
      </c>
      <c r="H62" s="291" t="s">
        <v>139</v>
      </c>
      <c r="I62" s="157" t="s">
        <v>132</v>
      </c>
      <c r="J62" s="295" t="s">
        <v>133</v>
      </c>
      <c r="K62" s="162">
        <v>1</v>
      </c>
      <c r="L62" s="162">
        <v>1</v>
      </c>
      <c r="M62" s="162">
        <v>1</v>
      </c>
      <c r="N62" s="154" t="s">
        <v>140</v>
      </c>
      <c r="O62" s="152" t="s">
        <v>25</v>
      </c>
      <c r="P62" s="151">
        <v>1</v>
      </c>
      <c r="Q62" s="163"/>
      <c r="R62" s="163"/>
      <c r="S62" s="164">
        <f>P62/K62</f>
        <v>1</v>
      </c>
      <c r="T62" s="165"/>
    </row>
    <row r="63" spans="1:20" s="45" customFormat="1" ht="71.25" customHeight="1" x14ac:dyDescent="0.25">
      <c r="A63" s="318"/>
      <c r="B63" s="318"/>
      <c r="C63" s="303"/>
      <c r="D63" s="291"/>
      <c r="E63" s="291"/>
      <c r="F63" s="291"/>
      <c r="G63" s="291"/>
      <c r="H63" s="291"/>
      <c r="I63" s="157" t="s">
        <v>251</v>
      </c>
      <c r="J63" s="296"/>
      <c r="K63" s="162">
        <v>6</v>
      </c>
      <c r="L63" s="162">
        <v>6</v>
      </c>
      <c r="M63" s="162">
        <v>6</v>
      </c>
      <c r="N63" s="154" t="s">
        <v>140</v>
      </c>
      <c r="O63" s="152" t="s">
        <v>25</v>
      </c>
      <c r="P63" s="151">
        <v>6</v>
      </c>
      <c r="Q63" s="163"/>
      <c r="R63" s="163"/>
      <c r="S63" s="164">
        <f t="shared" ref="S63:S64" si="3">P63/K63</f>
        <v>1</v>
      </c>
      <c r="T63" s="165"/>
    </row>
    <row r="64" spans="1:20" s="45" customFormat="1" ht="67.900000000000006" customHeight="1" x14ac:dyDescent="0.25">
      <c r="A64" s="280"/>
      <c r="B64" s="280"/>
      <c r="C64" s="304"/>
      <c r="D64" s="284"/>
      <c r="E64" s="284"/>
      <c r="F64" s="284"/>
      <c r="G64" s="284"/>
      <c r="H64" s="284"/>
      <c r="I64" s="157" t="s">
        <v>252</v>
      </c>
      <c r="J64" s="299"/>
      <c r="K64" s="162">
        <v>1</v>
      </c>
      <c r="L64" s="162">
        <v>2</v>
      </c>
      <c r="M64" s="162">
        <v>3</v>
      </c>
      <c r="N64" s="154" t="s">
        <v>140</v>
      </c>
      <c r="O64" s="152" t="s">
        <v>25</v>
      </c>
      <c r="P64" s="162">
        <v>1</v>
      </c>
      <c r="Q64" s="163"/>
      <c r="R64" s="163"/>
      <c r="S64" s="164">
        <f t="shared" si="3"/>
        <v>1</v>
      </c>
      <c r="T64" s="165"/>
    </row>
    <row r="65" spans="1:21" ht="39.75" customHeight="1" x14ac:dyDescent="0.25">
      <c r="F65" s="45"/>
      <c r="G65" s="45"/>
      <c r="H65" s="45"/>
      <c r="I65" s="45"/>
      <c r="J65" s="69"/>
      <c r="K65" s="45"/>
      <c r="L65" s="45"/>
      <c r="M65" s="45"/>
      <c r="N65" s="45"/>
      <c r="O65" s="45"/>
      <c r="P65" s="46"/>
      <c r="Q65" s="47"/>
      <c r="R65" s="47"/>
      <c r="S65" s="48">
        <f>(S14+S15+S16+S17+S18+S19+S20+S22+S23+S24+S25+S26+S28+S29++S30+S31+S32+S33+S34+S35+S36+S37+S38+S39+S40+S41+S42+S43+S44+S45+S46+S47+S48+S49+S50+S51+S52+S55+S56+S57+S58+S59+S60+S61+S62+S63+S64)/49</f>
        <v>0.95918367346938771</v>
      </c>
      <c r="T65" s="45"/>
      <c r="U65" s="77" t="s">
        <v>123</v>
      </c>
    </row>
    <row r="66" spans="1:21" ht="31.5" customHeight="1" x14ac:dyDescent="0.25">
      <c r="F66" s="45"/>
      <c r="G66" s="45"/>
      <c r="H66" s="45"/>
      <c r="I66" s="41" t="s">
        <v>125</v>
      </c>
      <c r="J66" s="45"/>
      <c r="K66" s="45"/>
      <c r="L66" s="45"/>
      <c r="M66" s="45"/>
      <c r="N66" s="45"/>
      <c r="O66" s="45"/>
      <c r="P66" s="46"/>
      <c r="Q66" s="47"/>
      <c r="R66" s="47"/>
      <c r="S66" s="49">
        <f>(S65*0.17)</f>
        <v>0.16306122448979593</v>
      </c>
      <c r="T66" s="45"/>
      <c r="U66" s="32" t="s">
        <v>124</v>
      </c>
    </row>
    <row r="67" spans="1:21" ht="35.25" customHeight="1" x14ac:dyDescent="0.25">
      <c r="C67" s="39" t="s">
        <v>221</v>
      </c>
      <c r="D67" s="316" t="s">
        <v>287</v>
      </c>
      <c r="E67" s="317"/>
      <c r="H67" s="45"/>
      <c r="I67" s="45"/>
      <c r="J67" s="45"/>
      <c r="K67" s="45"/>
      <c r="L67" s="45"/>
      <c r="M67" s="45"/>
      <c r="N67" s="45"/>
      <c r="O67" s="45"/>
      <c r="P67" s="46"/>
      <c r="Q67" s="47"/>
      <c r="R67" s="47"/>
      <c r="S67" s="45"/>
      <c r="T67" s="45"/>
    </row>
    <row r="68" spans="1:21" ht="32.25" customHeight="1" x14ac:dyDescent="0.25">
      <c r="C68" s="39" t="s">
        <v>222</v>
      </c>
      <c r="D68" s="316" t="s">
        <v>287</v>
      </c>
      <c r="E68" s="317"/>
      <c r="H68" s="50"/>
      <c r="I68" s="45"/>
      <c r="J68" s="45"/>
      <c r="K68" s="45"/>
      <c r="L68" s="45"/>
      <c r="M68" s="45"/>
      <c r="N68" s="45"/>
      <c r="O68" s="45"/>
      <c r="P68" s="48"/>
      <c r="Q68" s="45"/>
      <c r="R68" s="45"/>
      <c r="S68" s="51"/>
      <c r="T68" s="45"/>
    </row>
    <row r="69" spans="1:21" ht="34.5" customHeight="1" x14ac:dyDescent="0.25">
      <c r="C69" s="40" t="s">
        <v>19</v>
      </c>
      <c r="D69" s="316" t="s">
        <v>299</v>
      </c>
      <c r="E69" s="317"/>
      <c r="H69" s="45"/>
      <c r="I69" s="45"/>
      <c r="J69" s="45"/>
      <c r="K69" s="45"/>
      <c r="L69" s="45"/>
      <c r="M69" s="45"/>
      <c r="N69" s="45"/>
      <c r="O69" s="45"/>
      <c r="P69" s="46"/>
      <c r="Q69" s="45"/>
      <c r="R69" s="45"/>
      <c r="S69" s="45"/>
      <c r="T69" s="45"/>
    </row>
    <row r="70" spans="1:21" ht="36.75" customHeight="1" x14ac:dyDescent="0.25">
      <c r="C70" s="40" t="s">
        <v>20</v>
      </c>
      <c r="D70" s="314">
        <v>0.309</v>
      </c>
      <c r="E70" s="315"/>
      <c r="H70" s="45"/>
      <c r="I70" s="45"/>
      <c r="J70" s="45"/>
      <c r="K70" s="45"/>
      <c r="L70" s="45"/>
      <c r="M70" s="45"/>
      <c r="N70" s="45"/>
      <c r="O70" s="45"/>
      <c r="P70" s="51"/>
      <c r="Q70" s="45"/>
      <c r="R70" s="45"/>
      <c r="S70" s="45"/>
      <c r="T70" s="45"/>
    </row>
    <row r="71" spans="1:21" ht="39.75" customHeight="1" x14ac:dyDescent="0.25">
      <c r="C71" s="40" t="s">
        <v>21</v>
      </c>
      <c r="D71" s="314"/>
      <c r="E71" s="315"/>
    </row>
    <row r="72" spans="1:21" x14ac:dyDescent="0.25">
      <c r="A72" s="32"/>
      <c r="C72" s="60"/>
      <c r="I72" s="32"/>
      <c r="J72" s="32"/>
      <c r="K72" s="32"/>
      <c r="L72" s="32"/>
      <c r="M72" s="32"/>
      <c r="N72" s="32"/>
      <c r="O72" s="32"/>
      <c r="P72" s="32"/>
      <c r="Q72" s="32"/>
    </row>
    <row r="73" spans="1:21" s="45" customFormat="1" x14ac:dyDescent="0.25"/>
    <row r="74" spans="1:21" s="45" customFormat="1" x14ac:dyDescent="0.25"/>
    <row r="75" spans="1:21" x14ac:dyDescent="0.25">
      <c r="I75" s="32"/>
      <c r="J75" s="32"/>
      <c r="K75" s="32"/>
      <c r="L75" s="32"/>
      <c r="M75" s="32"/>
      <c r="N75" s="32"/>
      <c r="O75" s="32"/>
      <c r="P75" s="32"/>
      <c r="Q75" s="32"/>
    </row>
    <row r="76" spans="1:21" ht="35.25" customHeight="1" x14ac:dyDescent="0.25">
      <c r="I76" s="32"/>
      <c r="J76" s="32"/>
      <c r="K76" s="32"/>
      <c r="L76" s="32"/>
      <c r="M76" s="32"/>
      <c r="N76" s="32"/>
      <c r="O76" s="32"/>
      <c r="P76" s="32"/>
      <c r="Q76" s="32"/>
    </row>
    <row r="77" spans="1:21" x14ac:dyDescent="0.25">
      <c r="I77" s="32"/>
      <c r="J77" s="32"/>
      <c r="K77" s="32"/>
      <c r="L77" s="32"/>
      <c r="M77" s="32"/>
      <c r="N77" s="32"/>
      <c r="O77" s="32"/>
      <c r="P77" s="32"/>
      <c r="Q77" s="32"/>
    </row>
    <row r="78" spans="1:21" x14ac:dyDescent="0.25">
      <c r="I78" s="32"/>
      <c r="J78" s="32"/>
      <c r="K78" s="32"/>
      <c r="L78" s="32"/>
      <c r="M78" s="32"/>
      <c r="N78" s="32"/>
      <c r="O78" s="32"/>
      <c r="P78" s="32"/>
      <c r="Q78" s="32"/>
    </row>
    <row r="79" spans="1:21" x14ac:dyDescent="0.25">
      <c r="I79" s="32"/>
      <c r="J79" s="32"/>
      <c r="K79" s="32"/>
      <c r="L79" s="32"/>
      <c r="M79" s="32"/>
      <c r="N79" s="32"/>
      <c r="O79" s="32"/>
      <c r="P79" s="32"/>
      <c r="Q79" s="32"/>
    </row>
    <row r="80" spans="1:21" x14ac:dyDescent="0.25">
      <c r="I80" s="32"/>
      <c r="J80" s="32"/>
      <c r="K80" s="32"/>
      <c r="L80" s="32"/>
      <c r="M80" s="32"/>
      <c r="N80" s="32"/>
      <c r="O80" s="32"/>
      <c r="P80" s="32"/>
      <c r="Q80" s="32"/>
    </row>
    <row r="81" spans="9:17" x14ac:dyDescent="0.25">
      <c r="I81" s="32"/>
      <c r="J81" s="32"/>
      <c r="K81" s="32"/>
      <c r="L81" s="32"/>
      <c r="M81" s="32"/>
      <c r="N81" s="32"/>
      <c r="O81" s="32"/>
      <c r="P81" s="32"/>
      <c r="Q81" s="32"/>
    </row>
    <row r="82" spans="9:17" x14ac:dyDescent="0.25">
      <c r="I82" s="32"/>
      <c r="J82" s="32"/>
      <c r="K82" s="32"/>
      <c r="L82" s="32"/>
      <c r="M82" s="32"/>
      <c r="N82" s="32"/>
      <c r="O82" s="32"/>
      <c r="P82" s="32"/>
      <c r="Q82" s="32"/>
    </row>
    <row r="83" spans="9:17" x14ac:dyDescent="0.25">
      <c r="I83" s="32"/>
      <c r="J83" s="32"/>
      <c r="K83" s="32"/>
      <c r="L83" s="32"/>
      <c r="M83" s="32"/>
      <c r="N83" s="32"/>
      <c r="O83" s="32"/>
      <c r="P83" s="32"/>
      <c r="Q83" s="32"/>
    </row>
    <row r="84" spans="9:17" x14ac:dyDescent="0.25">
      <c r="I84" s="32"/>
      <c r="J84" s="32"/>
      <c r="K84" s="32"/>
      <c r="L84" s="32"/>
      <c r="M84" s="32"/>
      <c r="N84" s="32"/>
      <c r="O84" s="32"/>
      <c r="P84" s="32"/>
      <c r="Q84" s="32"/>
    </row>
    <row r="85" spans="9:17" x14ac:dyDescent="0.25">
      <c r="I85" s="32"/>
      <c r="J85" s="32"/>
      <c r="K85" s="32"/>
      <c r="L85" s="32"/>
      <c r="M85" s="32"/>
      <c r="N85" s="32"/>
      <c r="O85" s="32"/>
      <c r="P85" s="32"/>
      <c r="Q85" s="32"/>
    </row>
    <row r="86" spans="9:17" x14ac:dyDescent="0.25">
      <c r="I86" s="32"/>
      <c r="J86" s="32"/>
      <c r="K86" s="32"/>
      <c r="L86" s="32"/>
      <c r="M86" s="32"/>
      <c r="N86" s="32"/>
      <c r="O86" s="32"/>
      <c r="P86" s="32"/>
      <c r="Q86" s="32"/>
    </row>
    <row r="87" spans="9:17" x14ac:dyDescent="0.25">
      <c r="I87" s="32"/>
      <c r="J87" s="32"/>
      <c r="K87" s="32"/>
      <c r="L87" s="32"/>
      <c r="M87" s="32"/>
      <c r="N87" s="32"/>
      <c r="O87" s="32"/>
      <c r="P87" s="32"/>
      <c r="Q87" s="32"/>
    </row>
    <row r="88" spans="9:17" x14ac:dyDescent="0.25">
      <c r="I88" s="32"/>
      <c r="J88" s="32"/>
      <c r="K88" s="32"/>
      <c r="L88" s="32"/>
      <c r="M88" s="32"/>
      <c r="N88" s="32"/>
      <c r="O88" s="32"/>
      <c r="P88" s="32"/>
      <c r="Q88" s="32"/>
    </row>
    <row r="89" spans="9:17" x14ac:dyDescent="0.25">
      <c r="I89" s="32"/>
      <c r="J89" s="32"/>
      <c r="K89" s="32"/>
      <c r="L89" s="32"/>
      <c r="M89" s="32"/>
      <c r="N89" s="32"/>
      <c r="O89" s="32"/>
      <c r="P89" s="32"/>
      <c r="Q89" s="32"/>
    </row>
    <row r="90" spans="9:17" x14ac:dyDescent="0.25">
      <c r="I90" s="32"/>
      <c r="J90" s="32"/>
      <c r="K90" s="32"/>
      <c r="L90" s="32"/>
      <c r="M90" s="32"/>
      <c r="N90" s="32"/>
      <c r="O90" s="32"/>
      <c r="P90" s="32"/>
      <c r="Q90" s="32"/>
    </row>
    <row r="91" spans="9:17" x14ac:dyDescent="0.25">
      <c r="I91" s="32"/>
      <c r="J91" s="32"/>
      <c r="K91" s="32"/>
      <c r="L91" s="32"/>
      <c r="M91" s="32"/>
      <c r="N91" s="32"/>
      <c r="O91" s="32"/>
      <c r="P91" s="32"/>
      <c r="Q91" s="32"/>
    </row>
    <row r="92" spans="9:17" x14ac:dyDescent="0.25">
      <c r="I92" s="32"/>
      <c r="J92" s="32"/>
      <c r="K92" s="32"/>
      <c r="L92" s="32"/>
      <c r="M92" s="32"/>
      <c r="N92" s="32"/>
      <c r="O92" s="32"/>
      <c r="P92" s="32"/>
      <c r="Q92" s="32"/>
    </row>
    <row r="93" spans="9:17" x14ac:dyDescent="0.25">
      <c r="I93" s="32"/>
      <c r="J93" s="32"/>
      <c r="K93" s="32"/>
      <c r="L93" s="32"/>
      <c r="M93" s="32"/>
      <c r="N93" s="32"/>
      <c r="O93" s="32"/>
      <c r="P93" s="32"/>
      <c r="Q93" s="32"/>
    </row>
    <row r="94" spans="9:17" x14ac:dyDescent="0.25">
      <c r="I94" s="32"/>
      <c r="J94" s="32"/>
      <c r="K94" s="32"/>
      <c r="L94" s="32"/>
      <c r="M94" s="32"/>
      <c r="N94" s="32"/>
      <c r="O94" s="32"/>
      <c r="P94" s="32"/>
      <c r="Q94" s="32"/>
    </row>
    <row r="95" spans="9:17" x14ac:dyDescent="0.25">
      <c r="I95" s="32"/>
      <c r="J95" s="32"/>
      <c r="K95" s="32"/>
      <c r="L95" s="32"/>
      <c r="M95" s="32"/>
      <c r="N95" s="32"/>
      <c r="O95" s="32"/>
      <c r="P95" s="32"/>
      <c r="Q95" s="32"/>
    </row>
    <row r="96" spans="9:17" x14ac:dyDescent="0.25">
      <c r="I96" s="32"/>
      <c r="J96" s="32"/>
      <c r="K96" s="32"/>
      <c r="L96" s="32"/>
      <c r="M96" s="32"/>
      <c r="N96" s="32"/>
      <c r="O96" s="32"/>
      <c r="P96" s="32"/>
      <c r="Q96" s="32"/>
    </row>
    <row r="97" spans="9:17" x14ac:dyDescent="0.25">
      <c r="I97" s="32"/>
      <c r="J97" s="32"/>
      <c r="K97" s="32"/>
      <c r="L97" s="32"/>
      <c r="M97" s="32"/>
      <c r="N97" s="32"/>
      <c r="O97" s="32"/>
      <c r="P97" s="32"/>
      <c r="Q97" s="32"/>
    </row>
    <row r="98" spans="9:17" x14ac:dyDescent="0.25">
      <c r="I98" s="32"/>
      <c r="J98" s="32"/>
      <c r="K98" s="32"/>
      <c r="L98" s="32"/>
      <c r="M98" s="32"/>
      <c r="N98" s="32"/>
      <c r="O98" s="32"/>
      <c r="P98" s="32"/>
      <c r="Q98" s="32"/>
    </row>
    <row r="99" spans="9:17" x14ac:dyDescent="0.25">
      <c r="I99" s="32"/>
      <c r="J99" s="32"/>
      <c r="K99" s="32"/>
      <c r="L99" s="32"/>
      <c r="M99" s="32"/>
      <c r="N99" s="32"/>
      <c r="O99" s="32"/>
      <c r="P99" s="32"/>
      <c r="Q99" s="32"/>
    </row>
    <row r="100" spans="9:17" x14ac:dyDescent="0.25">
      <c r="I100" s="32"/>
      <c r="J100" s="32"/>
      <c r="K100" s="32"/>
      <c r="L100" s="32"/>
      <c r="M100" s="32"/>
      <c r="N100" s="32"/>
      <c r="O100" s="32"/>
      <c r="P100" s="32"/>
      <c r="Q100" s="32"/>
    </row>
    <row r="101" spans="9:17" x14ac:dyDescent="0.25">
      <c r="I101" s="32"/>
      <c r="J101" s="32"/>
      <c r="K101" s="32"/>
      <c r="L101" s="32"/>
      <c r="M101" s="32"/>
      <c r="N101" s="32"/>
      <c r="O101" s="32"/>
      <c r="P101" s="32"/>
      <c r="Q101" s="32"/>
    </row>
    <row r="102" spans="9:17" x14ac:dyDescent="0.25">
      <c r="I102" s="32"/>
      <c r="J102" s="32"/>
      <c r="K102" s="32"/>
      <c r="L102" s="32"/>
      <c r="M102" s="32"/>
      <c r="N102" s="32"/>
      <c r="O102" s="32"/>
      <c r="P102" s="32"/>
      <c r="Q102" s="32"/>
    </row>
    <row r="103" spans="9:17" x14ac:dyDescent="0.25">
      <c r="I103" s="32"/>
      <c r="J103" s="32"/>
      <c r="K103" s="32"/>
      <c r="L103" s="32"/>
      <c r="M103" s="32"/>
      <c r="N103" s="32"/>
      <c r="O103" s="32"/>
      <c r="P103" s="32"/>
      <c r="Q103" s="32"/>
    </row>
    <row r="104" spans="9:17" x14ac:dyDescent="0.25">
      <c r="I104" s="32"/>
      <c r="J104" s="32"/>
      <c r="K104" s="32"/>
      <c r="L104" s="32"/>
      <c r="M104" s="32"/>
      <c r="N104" s="32"/>
      <c r="O104" s="32"/>
      <c r="P104" s="32"/>
      <c r="Q104" s="32"/>
    </row>
    <row r="105" spans="9:17" x14ac:dyDescent="0.25">
      <c r="I105" s="32"/>
      <c r="J105" s="32"/>
      <c r="K105" s="32"/>
      <c r="L105" s="32"/>
      <c r="M105" s="32"/>
      <c r="N105" s="32"/>
      <c r="O105" s="32"/>
      <c r="P105" s="32"/>
      <c r="Q105" s="32"/>
    </row>
    <row r="106" spans="9:17" x14ac:dyDescent="0.25">
      <c r="I106" s="32"/>
      <c r="J106" s="32"/>
      <c r="K106" s="32"/>
      <c r="L106" s="32"/>
      <c r="M106" s="32"/>
      <c r="N106" s="32"/>
      <c r="O106" s="32"/>
      <c r="P106" s="32"/>
      <c r="Q106" s="32"/>
    </row>
    <row r="107" spans="9:17" x14ac:dyDescent="0.25">
      <c r="I107" s="32"/>
      <c r="J107" s="32"/>
      <c r="K107" s="32"/>
      <c r="L107" s="32"/>
      <c r="M107" s="32"/>
      <c r="N107" s="32"/>
      <c r="O107" s="32"/>
      <c r="P107" s="32"/>
      <c r="Q107" s="32"/>
    </row>
    <row r="108" spans="9:17" x14ac:dyDescent="0.25">
      <c r="I108" s="32"/>
      <c r="J108" s="32"/>
      <c r="K108" s="32"/>
      <c r="L108" s="32"/>
      <c r="M108" s="32"/>
      <c r="N108" s="32"/>
      <c r="O108" s="32"/>
      <c r="P108" s="32"/>
      <c r="Q108" s="32"/>
    </row>
    <row r="109" spans="9:17" x14ac:dyDescent="0.25">
      <c r="I109" s="32"/>
      <c r="J109" s="32"/>
      <c r="K109" s="32"/>
      <c r="L109" s="32"/>
      <c r="M109" s="32"/>
      <c r="N109" s="32"/>
      <c r="O109" s="32"/>
      <c r="P109" s="32"/>
      <c r="Q109" s="32"/>
    </row>
    <row r="110" spans="9:17" x14ac:dyDescent="0.25">
      <c r="I110" s="32"/>
      <c r="J110" s="32"/>
      <c r="K110" s="32"/>
      <c r="L110" s="32"/>
      <c r="M110" s="32"/>
      <c r="N110" s="32"/>
      <c r="O110" s="32"/>
      <c r="P110" s="32"/>
      <c r="Q110" s="32"/>
    </row>
    <row r="111" spans="9:17" x14ac:dyDescent="0.25">
      <c r="I111" s="32"/>
      <c r="J111" s="32"/>
      <c r="K111" s="32"/>
      <c r="L111" s="32"/>
      <c r="M111" s="32"/>
      <c r="N111" s="32"/>
      <c r="O111" s="32"/>
      <c r="P111" s="32"/>
      <c r="Q111" s="32"/>
    </row>
    <row r="112" spans="9:17" x14ac:dyDescent="0.25">
      <c r="I112" s="32"/>
      <c r="J112" s="32"/>
      <c r="K112" s="32"/>
      <c r="L112" s="32"/>
      <c r="M112" s="32"/>
      <c r="N112" s="32"/>
      <c r="O112" s="32"/>
      <c r="P112" s="32"/>
      <c r="Q112" s="32"/>
    </row>
    <row r="113" spans="9:17" x14ac:dyDescent="0.25">
      <c r="I113" s="32"/>
      <c r="J113" s="32"/>
      <c r="K113" s="32"/>
      <c r="L113" s="32"/>
      <c r="M113" s="32"/>
      <c r="N113" s="32"/>
      <c r="O113" s="32"/>
      <c r="P113" s="32"/>
      <c r="Q113" s="32"/>
    </row>
  </sheetData>
  <autoFilter ref="A13:T72" xr:uid="{00000000-0009-0000-0000-000000000000}"/>
  <mergeCells count="122">
    <mergeCell ref="D71:E71"/>
    <mergeCell ref="D67:E67"/>
    <mergeCell ref="D68:E68"/>
    <mergeCell ref="D69:E69"/>
    <mergeCell ref="D70:E70"/>
    <mergeCell ref="A62:A64"/>
    <mergeCell ref="A15:A18"/>
    <mergeCell ref="A19:A23"/>
    <mergeCell ref="A26:A33"/>
    <mergeCell ref="A34:A38"/>
    <mergeCell ref="A39:A42"/>
    <mergeCell ref="A24:A25"/>
    <mergeCell ref="A43:A48"/>
    <mergeCell ref="A49:A61"/>
    <mergeCell ref="B62:B64"/>
    <mergeCell ref="C62:C64"/>
    <mergeCell ref="D62:D64"/>
    <mergeCell ref="C39:C42"/>
    <mergeCell ref="C43:C48"/>
    <mergeCell ref="C49:C61"/>
    <mergeCell ref="C34:C38"/>
    <mergeCell ref="D34:D38"/>
    <mergeCell ref="B34:B38"/>
    <mergeCell ref="D49:D61"/>
    <mergeCell ref="E62:E64"/>
    <mergeCell ref="E43:E48"/>
    <mergeCell ref="J62:J64"/>
    <mergeCell ref="H62:H64"/>
    <mergeCell ref="G62:G64"/>
    <mergeCell ref="F62:F64"/>
    <mergeCell ref="J43:J48"/>
    <mergeCell ref="J49:J61"/>
    <mergeCell ref="H49:H61"/>
    <mergeCell ref="G49:G61"/>
    <mergeCell ref="F49:F61"/>
    <mergeCell ref="E49:E61"/>
    <mergeCell ref="H43:H48"/>
    <mergeCell ref="F43:F48"/>
    <mergeCell ref="G43:G48"/>
    <mergeCell ref="B24:B25"/>
    <mergeCell ref="L20:L21"/>
    <mergeCell ref="M20:M21"/>
    <mergeCell ref="K26:K27"/>
    <mergeCell ref="L26:L27"/>
    <mergeCell ref="M26:M27"/>
    <mergeCell ref="D43:D48"/>
    <mergeCell ref="B39:B42"/>
    <mergeCell ref="B43:B48"/>
    <mergeCell ref="C24:C25"/>
    <mergeCell ref="F34:F38"/>
    <mergeCell ref="G34:G38"/>
    <mergeCell ref="E26:E33"/>
    <mergeCell ref="F26:F33"/>
    <mergeCell ref="G26:G33"/>
    <mergeCell ref="J19:J23"/>
    <mergeCell ref="I20:I21"/>
    <mergeCell ref="G19:G23"/>
    <mergeCell ref="H19:H23"/>
    <mergeCell ref="B49:B61"/>
    <mergeCell ref="D39:D42"/>
    <mergeCell ref="C19:C23"/>
    <mergeCell ref="E19:E23"/>
    <mergeCell ref="F19:F23"/>
    <mergeCell ref="B19:B23"/>
    <mergeCell ref="P6:T6"/>
    <mergeCell ref="A1:F2"/>
    <mergeCell ref="G1:T1"/>
    <mergeCell ref="G2:H2"/>
    <mergeCell ref="I2:J2"/>
    <mergeCell ref="K2:T2"/>
    <mergeCell ref="A3:T5"/>
    <mergeCell ref="A6:O6"/>
    <mergeCell ref="T26:T27"/>
    <mergeCell ref="B26:B33"/>
    <mergeCell ref="C26:C33"/>
    <mergeCell ref="D26:D33"/>
    <mergeCell ref="E34:E38"/>
    <mergeCell ref="E39:E42"/>
    <mergeCell ref="E24:E25"/>
    <mergeCell ref="F24:F25"/>
    <mergeCell ref="G24:G25"/>
    <mergeCell ref="D24:D25"/>
    <mergeCell ref="N26:N27"/>
    <mergeCell ref="O26:O27"/>
    <mergeCell ref="P26:P27"/>
    <mergeCell ref="Q26:Q27"/>
    <mergeCell ref="R26:R27"/>
    <mergeCell ref="S26:S27"/>
    <mergeCell ref="F39:F42"/>
    <mergeCell ref="G39:G42"/>
    <mergeCell ref="H24:H25"/>
    <mergeCell ref="H26:H33"/>
    <mergeCell ref="J26:J33"/>
    <mergeCell ref="H39:H42"/>
    <mergeCell ref="J39:J42"/>
    <mergeCell ref="I26:I27"/>
    <mergeCell ref="J34:J38"/>
    <mergeCell ref="H34:H38"/>
    <mergeCell ref="A7:F8"/>
    <mergeCell ref="G7:T7"/>
    <mergeCell ref="G8:H8"/>
    <mergeCell ref="I8:J8"/>
    <mergeCell ref="K8:T8"/>
    <mergeCell ref="A9:T11"/>
    <mergeCell ref="A12:T12"/>
    <mergeCell ref="R20:R21"/>
    <mergeCell ref="S20:S21"/>
    <mergeCell ref="T20:T21"/>
    <mergeCell ref="K20:K21"/>
    <mergeCell ref="N20:N21"/>
    <mergeCell ref="O20:O21"/>
    <mergeCell ref="P20:P21"/>
    <mergeCell ref="Q20:Q21"/>
    <mergeCell ref="D15:D18"/>
    <mergeCell ref="C15:C18"/>
    <mergeCell ref="B15:B18"/>
    <mergeCell ref="J15:J18"/>
    <mergeCell ref="H15:H18"/>
    <mergeCell ref="G15:G18"/>
    <mergeCell ref="F15:F18"/>
    <mergeCell ref="E15:E18"/>
    <mergeCell ref="D19:D23"/>
  </mergeCells>
  <pageMargins left="0.25" right="0.25" top="0.75" bottom="0.75" header="0.3" footer="0.3"/>
  <pageSetup paperSize="121"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
  <sheetViews>
    <sheetView topLeftCell="A7" zoomScale="80" zoomScaleNormal="80" workbookViewId="0">
      <selection activeCell="A7" sqref="A7"/>
    </sheetView>
  </sheetViews>
  <sheetFormatPr baseColWidth="10" defaultColWidth="11.42578125" defaultRowHeight="15" x14ac:dyDescent="0.25"/>
  <cols>
    <col min="1" max="1" width="23.5703125" style="32" customWidth="1"/>
    <col min="2" max="2" width="33.5703125" style="32" customWidth="1"/>
    <col min="3" max="3" width="40.85546875" style="32" customWidth="1"/>
    <col min="4" max="4" width="19.140625" style="32" customWidth="1"/>
    <col min="5" max="5" width="26" style="32" customWidth="1"/>
    <col min="6" max="6" width="26.42578125" style="32" customWidth="1"/>
    <col min="7" max="7" width="24.7109375" style="32" customWidth="1"/>
    <col min="8" max="8" width="34.28515625" style="32" customWidth="1"/>
    <col min="9" max="10" width="30.28515625" style="32" customWidth="1"/>
    <col min="11" max="11" width="21.85546875" style="32" customWidth="1"/>
    <col min="12" max="12" width="20.42578125" style="32" customWidth="1"/>
    <col min="13" max="13" width="20.28515625" style="32" customWidth="1"/>
    <col min="14" max="14" width="29.42578125" style="32" customWidth="1"/>
    <col min="15" max="15" width="23.28515625" style="32" customWidth="1"/>
    <col min="16" max="16" width="20.85546875" style="32" customWidth="1"/>
    <col min="17" max="17" width="16.5703125" style="32" customWidth="1"/>
    <col min="18" max="18" width="15.42578125" style="32" customWidth="1"/>
    <col min="19" max="19" width="17.85546875" style="32" customWidth="1"/>
    <col min="20" max="20" width="19.7109375" style="32" customWidth="1"/>
    <col min="21" max="16384" width="11.42578125" style="32"/>
  </cols>
  <sheetData>
    <row r="1" spans="1:21" ht="35.25" customHeight="1" x14ac:dyDescent="0.25">
      <c r="A1" s="322"/>
      <c r="B1" s="323"/>
      <c r="C1" s="323"/>
      <c r="D1" s="323"/>
      <c r="E1" s="323"/>
      <c r="F1" s="324"/>
      <c r="G1" s="328" t="s">
        <v>48</v>
      </c>
      <c r="H1" s="329"/>
      <c r="I1" s="329"/>
      <c r="J1" s="329"/>
      <c r="K1" s="329"/>
      <c r="L1" s="329"/>
      <c r="M1" s="329"/>
      <c r="N1" s="329"/>
      <c r="O1" s="329"/>
      <c r="P1" s="329"/>
      <c r="Q1" s="329"/>
      <c r="R1" s="329"/>
      <c r="S1" s="329"/>
      <c r="T1" s="330"/>
      <c r="U1" s="106"/>
    </row>
    <row r="2" spans="1:21" ht="37.5" customHeight="1" x14ac:dyDescent="0.25">
      <c r="A2" s="325"/>
      <c r="B2" s="326"/>
      <c r="C2" s="326"/>
      <c r="D2" s="326"/>
      <c r="E2" s="326"/>
      <c r="F2" s="327"/>
      <c r="G2" s="265" t="s">
        <v>76</v>
      </c>
      <c r="H2" s="266"/>
      <c r="I2" s="265" t="s">
        <v>198</v>
      </c>
      <c r="J2" s="267"/>
      <c r="K2" s="331"/>
      <c r="L2" s="265" t="s">
        <v>212</v>
      </c>
      <c r="M2" s="267"/>
      <c r="N2" s="267"/>
      <c r="O2" s="267"/>
      <c r="P2" s="267"/>
      <c r="Q2" s="267"/>
      <c r="R2" s="267"/>
      <c r="S2" s="267"/>
      <c r="T2" s="267"/>
      <c r="U2" s="105"/>
    </row>
    <row r="3" spans="1:21" ht="15.75" customHeight="1" x14ac:dyDescent="0.25">
      <c r="A3" s="269" t="s">
        <v>197</v>
      </c>
      <c r="B3" s="269"/>
      <c r="C3" s="269"/>
      <c r="D3" s="269"/>
      <c r="E3" s="269"/>
      <c r="F3" s="269"/>
      <c r="G3" s="269"/>
      <c r="H3" s="269"/>
      <c r="I3" s="269"/>
      <c r="J3" s="269"/>
      <c r="K3" s="269"/>
      <c r="L3" s="269"/>
      <c r="M3" s="269"/>
      <c r="N3" s="269"/>
      <c r="O3" s="269"/>
      <c r="P3" s="269"/>
      <c r="Q3" s="269"/>
      <c r="R3" s="269"/>
      <c r="S3" s="269"/>
      <c r="T3" s="269"/>
      <c r="U3" s="269"/>
    </row>
    <row r="4" spans="1:21" ht="15.75" customHeight="1" x14ac:dyDescent="0.25">
      <c r="A4" s="269"/>
      <c r="B4" s="269"/>
      <c r="C4" s="269"/>
      <c r="D4" s="269"/>
      <c r="E4" s="269"/>
      <c r="F4" s="269"/>
      <c r="G4" s="269"/>
      <c r="H4" s="269"/>
      <c r="I4" s="269"/>
      <c r="J4" s="269"/>
      <c r="K4" s="269"/>
      <c r="L4" s="269"/>
      <c r="M4" s="269"/>
      <c r="N4" s="269"/>
      <c r="O4" s="269"/>
      <c r="P4" s="269"/>
      <c r="Q4" s="269"/>
      <c r="R4" s="269"/>
      <c r="S4" s="269"/>
      <c r="T4" s="269"/>
      <c r="U4" s="269"/>
    </row>
    <row r="5" spans="1:21" ht="15.75" customHeight="1" x14ac:dyDescent="0.25">
      <c r="A5" s="269"/>
      <c r="B5" s="269"/>
      <c r="C5" s="269"/>
      <c r="D5" s="269"/>
      <c r="E5" s="269"/>
      <c r="F5" s="269"/>
      <c r="G5" s="269"/>
      <c r="H5" s="269"/>
      <c r="I5" s="269"/>
      <c r="J5" s="269"/>
      <c r="K5" s="269"/>
      <c r="L5" s="269"/>
      <c r="M5" s="269"/>
      <c r="N5" s="269"/>
      <c r="O5" s="269"/>
      <c r="P5" s="269"/>
      <c r="Q5" s="269"/>
      <c r="R5" s="269"/>
      <c r="S5" s="269"/>
      <c r="T5" s="269"/>
      <c r="U5" s="269"/>
    </row>
    <row r="6" spans="1:21" ht="15.75" customHeight="1" x14ac:dyDescent="0.25">
      <c r="A6" s="306" t="s">
        <v>17</v>
      </c>
      <c r="B6" s="306"/>
      <c r="C6" s="306"/>
      <c r="D6" s="306"/>
      <c r="E6" s="306"/>
      <c r="F6" s="306"/>
      <c r="G6" s="306"/>
      <c r="H6" s="306"/>
      <c r="I6" s="306"/>
      <c r="J6" s="306"/>
      <c r="K6" s="306"/>
      <c r="L6" s="306"/>
      <c r="M6" s="306"/>
      <c r="N6" s="306"/>
      <c r="O6" s="306"/>
      <c r="P6" s="306" t="s">
        <v>18</v>
      </c>
      <c r="Q6" s="306"/>
      <c r="R6" s="306"/>
      <c r="S6" s="306"/>
      <c r="T6" s="306"/>
    </row>
    <row r="7" spans="1:21" ht="63" x14ac:dyDescent="0.25">
      <c r="A7" s="35" t="s">
        <v>0</v>
      </c>
      <c r="B7" s="35" t="s">
        <v>1</v>
      </c>
      <c r="C7" s="35" t="s">
        <v>72</v>
      </c>
      <c r="D7" s="35" t="s">
        <v>2</v>
      </c>
      <c r="E7" s="35" t="s">
        <v>121</v>
      </c>
      <c r="F7" s="35" t="s">
        <v>120</v>
      </c>
      <c r="G7" s="35" t="s">
        <v>3</v>
      </c>
      <c r="H7" s="35" t="s">
        <v>5</v>
      </c>
      <c r="I7" s="35" t="s">
        <v>4</v>
      </c>
      <c r="J7" s="35" t="s">
        <v>60</v>
      </c>
      <c r="K7" s="35" t="s">
        <v>7</v>
      </c>
      <c r="L7" s="35" t="s">
        <v>10</v>
      </c>
      <c r="M7" s="35" t="s">
        <v>9</v>
      </c>
      <c r="N7" s="2" t="s">
        <v>6</v>
      </c>
      <c r="O7" s="2" t="s">
        <v>11</v>
      </c>
      <c r="P7" s="4" t="s">
        <v>13</v>
      </c>
      <c r="Q7" s="4" t="s">
        <v>12</v>
      </c>
      <c r="R7" s="4" t="s">
        <v>14</v>
      </c>
      <c r="S7" s="4" t="s">
        <v>15</v>
      </c>
      <c r="T7" s="35" t="s">
        <v>16</v>
      </c>
    </row>
    <row r="8" spans="1:21" s="73" customFormat="1" ht="181.5" customHeight="1" x14ac:dyDescent="0.25">
      <c r="A8" s="72">
        <v>5</v>
      </c>
      <c r="B8" s="72">
        <v>2021002131</v>
      </c>
      <c r="C8" s="43" t="s">
        <v>156</v>
      </c>
      <c r="D8" s="54">
        <v>200230</v>
      </c>
      <c r="E8" s="78" t="s">
        <v>95</v>
      </c>
      <c r="F8" s="64" t="s">
        <v>96</v>
      </c>
      <c r="G8" s="78" t="s">
        <v>98</v>
      </c>
      <c r="H8" s="64" t="s">
        <v>97</v>
      </c>
      <c r="I8" s="119" t="s">
        <v>157</v>
      </c>
      <c r="J8" s="59">
        <v>80057751</v>
      </c>
      <c r="K8" s="72">
        <v>3</v>
      </c>
      <c r="L8" s="72">
        <v>3</v>
      </c>
      <c r="M8" s="72">
        <v>3</v>
      </c>
      <c r="N8" s="43" t="s">
        <v>31</v>
      </c>
      <c r="O8" s="43" t="s">
        <v>31</v>
      </c>
      <c r="P8" s="131">
        <v>1</v>
      </c>
      <c r="Q8" s="72"/>
      <c r="R8" s="72"/>
      <c r="S8" s="10">
        <f>P8/K8</f>
        <v>0.33333333333333331</v>
      </c>
      <c r="T8" s="79"/>
    </row>
    <row r="9" spans="1:21" s="73" customFormat="1" ht="116.45" customHeight="1" x14ac:dyDescent="0.25">
      <c r="A9" s="180">
        <v>1</v>
      </c>
      <c r="B9" s="180">
        <v>2021002129</v>
      </c>
      <c r="C9" s="181" t="s">
        <v>146</v>
      </c>
      <c r="D9" s="180">
        <v>200356</v>
      </c>
      <c r="E9" s="134" t="s">
        <v>95</v>
      </c>
      <c r="F9" s="181" t="s">
        <v>96</v>
      </c>
      <c r="G9" s="134" t="s">
        <v>98</v>
      </c>
      <c r="H9" s="180" t="s">
        <v>97</v>
      </c>
      <c r="I9" s="136" t="s">
        <v>174</v>
      </c>
      <c r="J9" s="59">
        <v>77760000</v>
      </c>
      <c r="K9" s="72">
        <v>1</v>
      </c>
      <c r="L9" s="72">
        <v>1</v>
      </c>
      <c r="M9" s="72">
        <v>1</v>
      </c>
      <c r="N9" s="43" t="s">
        <v>31</v>
      </c>
      <c r="O9" s="43" t="s">
        <v>31</v>
      </c>
      <c r="P9" s="131">
        <v>1</v>
      </c>
      <c r="Q9" s="75"/>
      <c r="R9" s="75"/>
      <c r="S9" s="10">
        <f>P9/K9</f>
        <v>1</v>
      </c>
      <c r="T9" s="75"/>
    </row>
    <row r="10" spans="1:21" ht="32.25" customHeight="1" x14ac:dyDescent="0.25">
      <c r="J10" s="11"/>
      <c r="P10" s="9"/>
      <c r="S10" s="17">
        <f>S8+S9/2</f>
        <v>0.83333333333333326</v>
      </c>
      <c r="U10" s="77" t="s">
        <v>123</v>
      </c>
    </row>
    <row r="11" spans="1:21" ht="32.25" customHeight="1" x14ac:dyDescent="0.25">
      <c r="A11" s="146"/>
      <c r="B11" s="146"/>
      <c r="F11" s="148"/>
      <c r="G11" s="147"/>
      <c r="J11" s="11"/>
      <c r="P11" s="9"/>
      <c r="S11" s="17">
        <f>S10*0.17</f>
        <v>0.14166666666666666</v>
      </c>
      <c r="U11" s="32" t="s">
        <v>124</v>
      </c>
    </row>
    <row r="12" spans="1:21" ht="30" customHeight="1" x14ac:dyDescent="0.25">
      <c r="C12" s="191" t="s">
        <v>221</v>
      </c>
      <c r="D12" s="320">
        <f>SUM(J8:J9)</f>
        <v>157817751</v>
      </c>
      <c r="E12" s="321"/>
      <c r="P12" s="9"/>
    </row>
    <row r="13" spans="1:21" ht="27.75" customHeight="1" x14ac:dyDescent="0.25">
      <c r="C13" s="191" t="s">
        <v>222</v>
      </c>
      <c r="D13" s="316" t="s">
        <v>300</v>
      </c>
      <c r="E13" s="317"/>
      <c r="P13" s="12"/>
      <c r="S13" s="15"/>
    </row>
    <row r="14" spans="1:21" ht="41.25" customHeight="1" x14ac:dyDescent="0.25">
      <c r="C14" s="71" t="s">
        <v>19</v>
      </c>
      <c r="D14" s="316" t="s">
        <v>309</v>
      </c>
      <c r="E14" s="317"/>
      <c r="P14" s="9"/>
    </row>
    <row r="15" spans="1:21" ht="33" customHeight="1" x14ac:dyDescent="0.25">
      <c r="C15" s="71" t="s">
        <v>20</v>
      </c>
      <c r="D15" s="314">
        <v>0.49</v>
      </c>
      <c r="E15" s="315"/>
      <c r="P15" s="15"/>
    </row>
    <row r="16" spans="1:21" ht="29.25" customHeight="1" x14ac:dyDescent="0.25">
      <c r="C16" s="71" t="s">
        <v>21</v>
      </c>
      <c r="D16" s="143"/>
      <c r="E16" s="144"/>
    </row>
  </sheetData>
  <autoFilter ref="A7:T8" xr:uid="{00000000-0009-0000-0000-000001000000}"/>
  <mergeCells count="12">
    <mergeCell ref="P6:T6"/>
    <mergeCell ref="A1:F2"/>
    <mergeCell ref="G1:T1"/>
    <mergeCell ref="G2:H2"/>
    <mergeCell ref="I2:K2"/>
    <mergeCell ref="A3:U5"/>
    <mergeCell ref="L2:T2"/>
    <mergeCell ref="D14:E14"/>
    <mergeCell ref="D15:E15"/>
    <mergeCell ref="D12:E12"/>
    <mergeCell ref="D13:E13"/>
    <mergeCell ref="A6:O6"/>
  </mergeCell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5"/>
  <sheetViews>
    <sheetView topLeftCell="A13" zoomScale="80" zoomScaleNormal="80" workbookViewId="0">
      <selection activeCell="F24" sqref="F24:G24"/>
    </sheetView>
  </sheetViews>
  <sheetFormatPr baseColWidth="10" defaultRowHeight="15" x14ac:dyDescent="0.25"/>
  <cols>
    <col min="2" max="2" width="13.7109375" customWidth="1"/>
    <col min="3" max="3" width="24.5703125" style="32" customWidth="1"/>
    <col min="4" max="4" width="13.140625" customWidth="1"/>
    <col min="5" max="5" width="31.28515625" customWidth="1"/>
    <col min="6" max="6" width="25.28515625" customWidth="1"/>
    <col min="7" max="7" width="16.5703125" customWidth="1"/>
    <col min="8" max="8" width="20.85546875" customWidth="1"/>
    <col min="9" max="9" width="36.7109375" customWidth="1"/>
    <col min="10" max="10" width="29.28515625" style="32" customWidth="1"/>
    <col min="11" max="11" width="15.5703125" customWidth="1"/>
    <col min="12" max="12" width="17.28515625" customWidth="1"/>
    <col min="13" max="13" width="16.140625" customWidth="1"/>
    <col min="14" max="14" width="16.28515625" customWidth="1"/>
    <col min="15" max="15" width="21" customWidth="1"/>
    <col min="16" max="16" width="20" customWidth="1"/>
    <col min="17" max="17" width="14.85546875" customWidth="1"/>
    <col min="18" max="20" width="15.42578125" customWidth="1"/>
    <col min="21" max="21" width="15.7109375" customWidth="1"/>
  </cols>
  <sheetData>
    <row r="1" spans="1:21" ht="35.25" customHeight="1" x14ac:dyDescent="0.25">
      <c r="A1" s="258"/>
      <c r="B1" s="259"/>
      <c r="C1" s="259"/>
      <c r="D1" s="259"/>
      <c r="E1" s="259"/>
      <c r="F1" s="307"/>
      <c r="G1" s="264" t="s">
        <v>48</v>
      </c>
      <c r="H1" s="264"/>
      <c r="I1" s="264"/>
      <c r="J1" s="264"/>
      <c r="K1" s="264"/>
      <c r="L1" s="264"/>
      <c r="M1" s="264"/>
      <c r="N1" s="264"/>
      <c r="O1" s="264"/>
      <c r="P1" s="264"/>
      <c r="Q1" s="264"/>
      <c r="R1" s="264"/>
      <c r="S1" s="264"/>
      <c r="T1" s="264"/>
      <c r="U1" s="264"/>
    </row>
    <row r="2" spans="1:21" ht="37.5" customHeight="1" x14ac:dyDescent="0.25">
      <c r="A2" s="261"/>
      <c r="B2" s="262"/>
      <c r="C2" s="262"/>
      <c r="D2" s="262"/>
      <c r="E2" s="262"/>
      <c r="F2" s="308"/>
      <c r="G2" s="265" t="s">
        <v>76</v>
      </c>
      <c r="H2" s="266"/>
      <c r="I2" s="265" t="s">
        <v>198</v>
      </c>
      <c r="J2" s="267"/>
      <c r="K2" s="331"/>
      <c r="L2" s="265" t="s">
        <v>215</v>
      </c>
      <c r="M2" s="267"/>
      <c r="N2" s="267"/>
      <c r="O2" s="267"/>
      <c r="P2" s="267"/>
      <c r="Q2" s="267"/>
      <c r="R2" s="267"/>
      <c r="S2" s="267"/>
      <c r="T2" s="267"/>
      <c r="U2" s="267"/>
    </row>
    <row r="3" spans="1:21" ht="15.75" customHeight="1" x14ac:dyDescent="0.25">
      <c r="A3" s="269" t="s">
        <v>197</v>
      </c>
      <c r="B3" s="269"/>
      <c r="C3" s="269"/>
      <c r="D3" s="269"/>
      <c r="E3" s="269"/>
      <c r="F3" s="269"/>
      <c r="G3" s="269"/>
      <c r="H3" s="269"/>
      <c r="I3" s="269"/>
      <c r="J3" s="269"/>
      <c r="K3" s="269"/>
      <c r="L3" s="269"/>
      <c r="M3" s="269"/>
      <c r="N3" s="269"/>
      <c r="O3" s="269"/>
      <c r="P3" s="269"/>
      <c r="Q3" s="269"/>
      <c r="R3" s="269"/>
      <c r="S3" s="269"/>
      <c r="T3" s="269"/>
      <c r="U3" s="269"/>
    </row>
    <row r="4" spans="1:21" ht="15.75" customHeight="1" x14ac:dyDescent="0.25">
      <c r="A4" s="269"/>
      <c r="B4" s="269"/>
      <c r="C4" s="269"/>
      <c r="D4" s="269"/>
      <c r="E4" s="269"/>
      <c r="F4" s="269"/>
      <c r="G4" s="269"/>
      <c r="H4" s="269"/>
      <c r="I4" s="269"/>
      <c r="J4" s="269"/>
      <c r="K4" s="269"/>
      <c r="L4" s="269"/>
      <c r="M4" s="269"/>
      <c r="N4" s="269"/>
      <c r="O4" s="269"/>
      <c r="P4" s="269"/>
      <c r="Q4" s="269"/>
      <c r="R4" s="269"/>
      <c r="S4" s="269"/>
      <c r="T4" s="269"/>
      <c r="U4" s="269"/>
    </row>
    <row r="5" spans="1:21" ht="15.75" customHeight="1" x14ac:dyDescent="0.25">
      <c r="A5" s="269"/>
      <c r="B5" s="269"/>
      <c r="C5" s="269"/>
      <c r="D5" s="269"/>
      <c r="E5" s="269"/>
      <c r="F5" s="269"/>
      <c r="G5" s="269"/>
      <c r="H5" s="269"/>
      <c r="I5" s="269"/>
      <c r="J5" s="269"/>
      <c r="K5" s="269"/>
      <c r="L5" s="269"/>
      <c r="M5" s="269"/>
      <c r="N5" s="269"/>
      <c r="O5" s="269"/>
      <c r="P5" s="269"/>
      <c r="Q5" s="269"/>
      <c r="R5" s="269"/>
      <c r="S5" s="269"/>
      <c r="T5" s="269"/>
      <c r="U5" s="269"/>
    </row>
    <row r="6" spans="1:21" ht="15.75" customHeight="1" x14ac:dyDescent="0.25">
      <c r="A6" s="306" t="s">
        <v>17</v>
      </c>
      <c r="B6" s="306"/>
      <c r="C6" s="306"/>
      <c r="D6" s="306"/>
      <c r="E6" s="306"/>
      <c r="F6" s="306"/>
      <c r="G6" s="306"/>
      <c r="H6" s="306"/>
      <c r="I6" s="306"/>
      <c r="J6" s="306"/>
      <c r="K6" s="306"/>
      <c r="L6" s="306"/>
      <c r="M6" s="306"/>
      <c r="N6" s="306"/>
      <c r="O6" s="306"/>
      <c r="P6" s="306"/>
      <c r="Q6" s="306" t="s">
        <v>18</v>
      </c>
      <c r="R6" s="306"/>
      <c r="S6" s="306"/>
      <c r="T6" s="306"/>
      <c r="U6" s="306"/>
    </row>
    <row r="7" spans="1:21" ht="63" x14ac:dyDescent="0.25">
      <c r="A7" s="1" t="s">
        <v>0</v>
      </c>
      <c r="B7" s="1" t="s">
        <v>1</v>
      </c>
      <c r="C7" s="34" t="s">
        <v>72</v>
      </c>
      <c r="D7" s="1" t="s">
        <v>2</v>
      </c>
      <c r="E7" s="1" t="s">
        <v>119</v>
      </c>
      <c r="F7" s="1" t="s">
        <v>120</v>
      </c>
      <c r="G7" s="1" t="s">
        <v>3</v>
      </c>
      <c r="H7" s="1" t="s">
        <v>5</v>
      </c>
      <c r="I7" s="1" t="s">
        <v>4</v>
      </c>
      <c r="J7" s="34" t="s">
        <v>60</v>
      </c>
      <c r="K7" s="3" t="s">
        <v>8</v>
      </c>
      <c r="L7" s="1" t="s">
        <v>7</v>
      </c>
      <c r="M7" s="1" t="s">
        <v>10</v>
      </c>
      <c r="N7" s="1" t="s">
        <v>9</v>
      </c>
      <c r="O7" s="2" t="s">
        <v>6</v>
      </c>
      <c r="P7" s="2" t="s">
        <v>11</v>
      </c>
      <c r="Q7" s="4" t="s">
        <v>13</v>
      </c>
      <c r="R7" s="4" t="s">
        <v>12</v>
      </c>
      <c r="S7" s="4" t="s">
        <v>14</v>
      </c>
      <c r="T7" s="4" t="s">
        <v>15</v>
      </c>
      <c r="U7" s="1" t="s">
        <v>16</v>
      </c>
    </row>
    <row r="8" spans="1:21" ht="43.15" customHeight="1" x14ac:dyDescent="0.25">
      <c r="A8" s="332">
        <v>3</v>
      </c>
      <c r="B8" s="332">
        <v>2021002132</v>
      </c>
      <c r="C8" s="333" t="s">
        <v>151</v>
      </c>
      <c r="D8" s="334">
        <v>200253</v>
      </c>
      <c r="E8" s="334" t="s">
        <v>113</v>
      </c>
      <c r="F8" s="334" t="s">
        <v>149</v>
      </c>
      <c r="G8" s="334" t="s">
        <v>114</v>
      </c>
      <c r="H8" s="335" t="s">
        <v>115</v>
      </c>
      <c r="I8" s="61" t="s">
        <v>176</v>
      </c>
      <c r="J8" s="338">
        <v>560000000</v>
      </c>
      <c r="K8" s="339" t="s">
        <v>150</v>
      </c>
      <c r="L8" s="63">
        <v>6</v>
      </c>
      <c r="M8" s="66">
        <v>6</v>
      </c>
      <c r="N8" s="66">
        <v>6</v>
      </c>
      <c r="O8" s="57" t="s">
        <v>175</v>
      </c>
      <c r="P8" s="62" t="s">
        <v>190</v>
      </c>
      <c r="Q8" s="124">
        <v>6</v>
      </c>
      <c r="R8" s="66"/>
      <c r="S8" s="66"/>
      <c r="T8" s="10">
        <f>Q8/L8</f>
        <v>1</v>
      </c>
      <c r="U8" s="13"/>
    </row>
    <row r="9" spans="1:21" ht="41.45" customHeight="1" x14ac:dyDescent="0.25">
      <c r="A9" s="332"/>
      <c r="B9" s="332"/>
      <c r="C9" s="333"/>
      <c r="D9" s="334"/>
      <c r="E9" s="334"/>
      <c r="F9" s="334"/>
      <c r="G9" s="334"/>
      <c r="H9" s="336"/>
      <c r="I9" s="61" t="s">
        <v>74</v>
      </c>
      <c r="J9" s="338"/>
      <c r="K9" s="340"/>
      <c r="L9" s="63">
        <v>10</v>
      </c>
      <c r="M9" s="66">
        <v>10</v>
      </c>
      <c r="N9" s="66">
        <v>10</v>
      </c>
      <c r="O9" s="57" t="s">
        <v>175</v>
      </c>
      <c r="P9" s="62" t="s">
        <v>190</v>
      </c>
      <c r="Q9" s="124">
        <v>10</v>
      </c>
      <c r="R9" s="66"/>
      <c r="S9" s="66"/>
      <c r="T9" s="10">
        <f t="shared" ref="T9:T16" si="0">Q9/L9</f>
        <v>1</v>
      </c>
      <c r="U9" s="13"/>
    </row>
    <row r="10" spans="1:21" ht="60" x14ac:dyDescent="0.25">
      <c r="A10" s="332"/>
      <c r="B10" s="332"/>
      <c r="C10" s="333"/>
      <c r="D10" s="334"/>
      <c r="E10" s="334"/>
      <c r="F10" s="334"/>
      <c r="G10" s="334"/>
      <c r="H10" s="336"/>
      <c r="I10" s="61" t="s">
        <v>240</v>
      </c>
      <c r="J10" s="338"/>
      <c r="K10" s="340"/>
      <c r="L10" s="63">
        <v>1</v>
      </c>
      <c r="M10" s="66">
        <v>1</v>
      </c>
      <c r="N10" s="66">
        <v>1</v>
      </c>
      <c r="O10" s="57" t="s">
        <v>175</v>
      </c>
      <c r="P10" s="62" t="s">
        <v>190</v>
      </c>
      <c r="Q10" s="124">
        <v>1</v>
      </c>
      <c r="R10" s="66"/>
      <c r="S10" s="66"/>
      <c r="T10" s="10">
        <f t="shared" si="0"/>
        <v>1</v>
      </c>
      <c r="U10" s="13"/>
    </row>
    <row r="11" spans="1:21" ht="42.6" customHeight="1" x14ac:dyDescent="0.25">
      <c r="A11" s="332"/>
      <c r="B11" s="332"/>
      <c r="C11" s="333"/>
      <c r="D11" s="334"/>
      <c r="E11" s="334"/>
      <c r="F11" s="334"/>
      <c r="G11" s="334"/>
      <c r="H11" s="336"/>
      <c r="I11" s="61" t="s">
        <v>177</v>
      </c>
      <c r="J11" s="338"/>
      <c r="K11" s="340"/>
      <c r="L11" s="63">
        <v>80</v>
      </c>
      <c r="M11" s="66">
        <v>80</v>
      </c>
      <c r="N11" s="66">
        <v>80</v>
      </c>
      <c r="O11" s="57" t="s">
        <v>175</v>
      </c>
      <c r="P11" s="62" t="s">
        <v>190</v>
      </c>
      <c r="Q11" s="124">
        <v>80</v>
      </c>
      <c r="R11" s="66"/>
      <c r="S11" s="66"/>
      <c r="T11" s="10">
        <f t="shared" si="0"/>
        <v>1</v>
      </c>
      <c r="U11" s="13"/>
    </row>
    <row r="12" spans="1:21" s="32" customFormat="1" ht="30.6" customHeight="1" x14ac:dyDescent="0.25">
      <c r="A12" s="332"/>
      <c r="B12" s="332"/>
      <c r="C12" s="333"/>
      <c r="D12" s="334"/>
      <c r="E12" s="334"/>
      <c r="F12" s="334"/>
      <c r="G12" s="334"/>
      <c r="H12" s="336"/>
      <c r="I12" s="61" t="s">
        <v>253</v>
      </c>
      <c r="J12" s="338"/>
      <c r="K12" s="340"/>
      <c r="L12" s="63">
        <v>25</v>
      </c>
      <c r="M12" s="66">
        <v>25</v>
      </c>
      <c r="N12" s="66">
        <v>25</v>
      </c>
      <c r="O12" s="57" t="s">
        <v>175</v>
      </c>
      <c r="P12" s="62" t="s">
        <v>190</v>
      </c>
      <c r="Q12" s="124">
        <v>25</v>
      </c>
      <c r="R12" s="66"/>
      <c r="S12" s="66"/>
      <c r="T12" s="10">
        <f t="shared" si="0"/>
        <v>1</v>
      </c>
      <c r="U12" s="13"/>
    </row>
    <row r="13" spans="1:21" s="32" customFormat="1" ht="60.6" customHeight="1" x14ac:dyDescent="0.25">
      <c r="A13" s="332"/>
      <c r="B13" s="332"/>
      <c r="C13" s="333"/>
      <c r="D13" s="334"/>
      <c r="E13" s="334"/>
      <c r="F13" s="334"/>
      <c r="G13" s="334"/>
      <c r="H13" s="336"/>
      <c r="I13" s="80" t="s">
        <v>178</v>
      </c>
      <c r="J13" s="338"/>
      <c r="K13" s="340"/>
      <c r="L13" s="63">
        <v>1</v>
      </c>
      <c r="M13" s="66">
        <v>1</v>
      </c>
      <c r="N13" s="66">
        <v>1</v>
      </c>
      <c r="O13" s="57" t="s">
        <v>175</v>
      </c>
      <c r="P13" s="62" t="s">
        <v>190</v>
      </c>
      <c r="Q13" s="124">
        <v>1</v>
      </c>
      <c r="R13" s="66"/>
      <c r="S13" s="66"/>
      <c r="T13" s="10">
        <f t="shared" si="0"/>
        <v>1</v>
      </c>
      <c r="U13" s="13"/>
    </row>
    <row r="14" spans="1:21" s="32" customFormat="1" ht="43.5" customHeight="1" x14ac:dyDescent="0.25">
      <c r="A14" s="332"/>
      <c r="B14" s="332"/>
      <c r="C14" s="333"/>
      <c r="D14" s="334"/>
      <c r="E14" s="334"/>
      <c r="F14" s="334"/>
      <c r="G14" s="334"/>
      <c r="H14" s="336"/>
      <c r="I14" s="80" t="s">
        <v>254</v>
      </c>
      <c r="J14" s="338"/>
      <c r="K14" s="340"/>
      <c r="L14" s="63">
        <v>1</v>
      </c>
      <c r="M14" s="66">
        <v>1</v>
      </c>
      <c r="N14" s="66">
        <v>1</v>
      </c>
      <c r="O14" s="57" t="s">
        <v>175</v>
      </c>
      <c r="P14" s="62" t="s">
        <v>190</v>
      </c>
      <c r="Q14" s="124">
        <v>1</v>
      </c>
      <c r="R14" s="66"/>
      <c r="S14" s="66"/>
      <c r="T14" s="10">
        <f t="shared" si="0"/>
        <v>1</v>
      </c>
      <c r="U14" s="13"/>
    </row>
    <row r="15" spans="1:21" ht="51.75" customHeight="1" x14ac:dyDescent="0.25">
      <c r="A15" s="332"/>
      <c r="B15" s="332"/>
      <c r="C15" s="333"/>
      <c r="D15" s="334"/>
      <c r="E15" s="334"/>
      <c r="F15" s="334"/>
      <c r="G15" s="334"/>
      <c r="H15" s="336"/>
      <c r="I15" s="80" t="s">
        <v>255</v>
      </c>
      <c r="J15" s="338"/>
      <c r="K15" s="340"/>
      <c r="L15" s="63">
        <v>1</v>
      </c>
      <c r="M15" s="66">
        <v>1</v>
      </c>
      <c r="N15" s="66">
        <v>1</v>
      </c>
      <c r="O15" s="57" t="s">
        <v>175</v>
      </c>
      <c r="P15" s="62" t="s">
        <v>190</v>
      </c>
      <c r="Q15" s="124">
        <v>1</v>
      </c>
      <c r="R15" s="66"/>
      <c r="S15" s="66"/>
      <c r="T15" s="10">
        <f t="shared" si="0"/>
        <v>1</v>
      </c>
      <c r="U15" s="13"/>
    </row>
    <row r="16" spans="1:21" s="32" customFormat="1" ht="94.5" customHeight="1" x14ac:dyDescent="0.25">
      <c r="A16" s="332"/>
      <c r="B16" s="332"/>
      <c r="C16" s="333"/>
      <c r="D16" s="334"/>
      <c r="E16" s="334"/>
      <c r="F16" s="334"/>
      <c r="G16" s="334"/>
      <c r="H16" s="336"/>
      <c r="I16" s="80" t="s">
        <v>256</v>
      </c>
      <c r="J16" s="338"/>
      <c r="K16" s="340"/>
      <c r="L16" s="63">
        <v>1</v>
      </c>
      <c r="M16" s="66">
        <v>1</v>
      </c>
      <c r="N16" s="66">
        <v>1</v>
      </c>
      <c r="O16" s="57" t="s">
        <v>175</v>
      </c>
      <c r="P16" s="62" t="s">
        <v>190</v>
      </c>
      <c r="Q16" s="124">
        <v>1</v>
      </c>
      <c r="R16" s="66"/>
      <c r="S16" s="66"/>
      <c r="T16" s="10">
        <f t="shared" si="0"/>
        <v>1</v>
      </c>
      <c r="U16" s="13"/>
    </row>
    <row r="17" spans="1:22" s="32" customFormat="1" ht="45.6" customHeight="1" x14ac:dyDescent="0.25">
      <c r="A17" s="332"/>
      <c r="B17" s="332"/>
      <c r="C17" s="333"/>
      <c r="D17" s="334"/>
      <c r="E17" s="334"/>
      <c r="F17" s="334"/>
      <c r="G17" s="334"/>
      <c r="H17" s="337"/>
      <c r="I17" s="80" t="s">
        <v>257</v>
      </c>
      <c r="J17" s="338"/>
      <c r="K17" s="341"/>
      <c r="L17" s="63">
        <v>3</v>
      </c>
      <c r="M17" s="8">
        <v>3</v>
      </c>
      <c r="N17" s="8">
        <v>3</v>
      </c>
      <c r="O17" s="57" t="s">
        <v>175</v>
      </c>
      <c r="P17" s="62" t="s">
        <v>190</v>
      </c>
      <c r="Q17" s="124">
        <v>3</v>
      </c>
      <c r="R17" s="18"/>
      <c r="S17" s="18"/>
      <c r="T17" s="10">
        <f>Q17/L17</f>
        <v>1</v>
      </c>
      <c r="U17" s="81"/>
    </row>
    <row r="18" spans="1:22" s="32" customFormat="1" ht="27.75" customHeight="1" x14ac:dyDescent="0.25">
      <c r="A18" s="20"/>
      <c r="B18" s="20"/>
      <c r="C18" s="20"/>
      <c r="D18" s="20"/>
      <c r="E18" s="20"/>
      <c r="F18" s="20"/>
      <c r="G18" s="20"/>
      <c r="H18" s="20"/>
      <c r="I18" s="20"/>
      <c r="J18" s="20"/>
      <c r="K18" s="20"/>
      <c r="L18" s="20"/>
      <c r="M18" s="20"/>
      <c r="N18" s="20"/>
      <c r="O18" s="20"/>
      <c r="P18" s="20"/>
      <c r="Q18" s="20"/>
      <c r="R18" s="20"/>
      <c r="S18" s="20"/>
      <c r="T18" s="37">
        <f>(T8+T9+T10+T11+T12+T13+T14+T15+T16+T17)/10</f>
        <v>1</v>
      </c>
      <c r="U18" s="38"/>
      <c r="V18" s="16" t="s">
        <v>123</v>
      </c>
    </row>
    <row r="19" spans="1:22" s="32" customFormat="1" x14ac:dyDescent="0.25">
      <c r="A19" s="20"/>
      <c r="B19" s="20"/>
      <c r="C19" s="20"/>
      <c r="D19" s="20"/>
      <c r="E19" s="20"/>
      <c r="F19" s="20"/>
      <c r="G19" s="20"/>
      <c r="H19" s="20"/>
      <c r="L19" s="20"/>
      <c r="M19" s="20"/>
      <c r="N19" s="20"/>
      <c r="O19" s="20"/>
      <c r="P19" s="20"/>
      <c r="Q19" s="20"/>
      <c r="R19" s="20"/>
      <c r="S19" s="20"/>
      <c r="T19" s="37">
        <f>T18*0.17</f>
        <v>0.17</v>
      </c>
      <c r="U19" s="38"/>
      <c r="V19" s="32" t="s">
        <v>124</v>
      </c>
    </row>
    <row r="20" spans="1:22" x14ac:dyDescent="0.25">
      <c r="T20" s="17"/>
    </row>
    <row r="21" spans="1:22" ht="27.75" customHeight="1" x14ac:dyDescent="0.25">
      <c r="E21" s="39" t="s">
        <v>221</v>
      </c>
      <c r="F21" s="320" t="s">
        <v>150</v>
      </c>
      <c r="G21" s="321"/>
    </row>
    <row r="22" spans="1:22" ht="27.75" customHeight="1" x14ac:dyDescent="0.25">
      <c r="E22" s="39" t="s">
        <v>94</v>
      </c>
      <c r="F22" s="316" t="s">
        <v>150</v>
      </c>
      <c r="G22" s="317"/>
    </row>
    <row r="23" spans="1:22" ht="37.5" customHeight="1" x14ac:dyDescent="0.25">
      <c r="E23" s="40" t="s">
        <v>19</v>
      </c>
      <c r="F23" s="316" t="s">
        <v>301</v>
      </c>
      <c r="G23" s="317"/>
    </row>
    <row r="24" spans="1:22" ht="47.25" customHeight="1" x14ac:dyDescent="0.25">
      <c r="E24" s="40" t="s">
        <v>20</v>
      </c>
      <c r="F24" s="314">
        <v>0.29599999999999999</v>
      </c>
      <c r="G24" s="315"/>
    </row>
    <row r="25" spans="1:22" ht="24" customHeight="1" x14ac:dyDescent="0.25">
      <c r="E25" s="40" t="s">
        <v>21</v>
      </c>
      <c r="F25" s="314"/>
      <c r="G25" s="315"/>
    </row>
  </sheetData>
  <autoFilter ref="A7:U7" xr:uid="{00000000-0009-0000-0000-000002000000}"/>
  <mergeCells count="23">
    <mergeCell ref="F25:G25"/>
    <mergeCell ref="F21:G21"/>
    <mergeCell ref="F22:G22"/>
    <mergeCell ref="F23:G23"/>
    <mergeCell ref="F24:G24"/>
    <mergeCell ref="A6:P6"/>
    <mergeCell ref="Q6:U6"/>
    <mergeCell ref="A1:F2"/>
    <mergeCell ref="G1:U1"/>
    <mergeCell ref="G2:H2"/>
    <mergeCell ref="I2:K2"/>
    <mergeCell ref="L2:U2"/>
    <mergeCell ref="A3:U5"/>
    <mergeCell ref="F8:F17"/>
    <mergeCell ref="G8:G17"/>
    <mergeCell ref="H8:H17"/>
    <mergeCell ref="J8:J17"/>
    <mergeCell ref="K8:K17"/>
    <mergeCell ref="A8:A17"/>
    <mergeCell ref="B8:B17"/>
    <mergeCell ref="C8:C17"/>
    <mergeCell ref="D8:D17"/>
    <mergeCell ref="E8:E17"/>
  </mergeCells>
  <pageMargins left="0.7" right="0.7" top="0.75" bottom="0.75" header="0.3" footer="0.3"/>
  <pageSetup paperSize="0" orientation="portrait" horizontalDpi="0" verticalDpi="0" copie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2"/>
  <sheetViews>
    <sheetView topLeftCell="D17" zoomScale="80" zoomScaleNormal="80" workbookViewId="0">
      <selection activeCell="H30" sqref="H30"/>
    </sheetView>
  </sheetViews>
  <sheetFormatPr baseColWidth="10" defaultRowHeight="15" x14ac:dyDescent="0.25"/>
  <cols>
    <col min="1" max="1" width="10.28515625" customWidth="1"/>
    <col min="2" max="2" width="13.7109375" customWidth="1"/>
    <col min="3" max="3" width="27.5703125" style="32" customWidth="1"/>
    <col min="4" max="4" width="13.140625" customWidth="1"/>
    <col min="5" max="5" width="35.28515625" customWidth="1"/>
    <col min="6" max="6" width="21.42578125" customWidth="1"/>
    <col min="7" max="7" width="24.140625" customWidth="1"/>
    <col min="8" max="8" width="31.7109375" customWidth="1"/>
    <col min="9" max="9" width="30.42578125" customWidth="1"/>
    <col min="10" max="10" width="21.7109375" customWidth="1"/>
    <col min="11" max="11" width="17.28515625" customWidth="1"/>
    <col min="12" max="12" width="16.140625" customWidth="1"/>
    <col min="13" max="13" width="16.28515625" customWidth="1"/>
    <col min="14" max="14" width="24" customWidth="1"/>
    <col min="15" max="15" width="15.85546875" customWidth="1"/>
    <col min="16" max="16" width="17" customWidth="1"/>
    <col min="17" max="18" width="17.140625" customWidth="1"/>
    <col min="19" max="19" width="15.42578125" customWidth="1"/>
    <col min="20" max="21" width="15.7109375" customWidth="1"/>
  </cols>
  <sheetData>
    <row r="1" spans="1:21" ht="35.25" customHeight="1" x14ac:dyDescent="0.25">
      <c r="A1" s="258"/>
      <c r="B1" s="259"/>
      <c r="C1" s="259"/>
      <c r="D1" s="259"/>
      <c r="E1" s="259"/>
      <c r="F1" s="307"/>
      <c r="G1" s="264" t="s">
        <v>48</v>
      </c>
      <c r="H1" s="264"/>
      <c r="I1" s="264"/>
      <c r="J1" s="264"/>
      <c r="K1" s="264"/>
      <c r="L1" s="264"/>
      <c r="M1" s="264"/>
      <c r="N1" s="264"/>
      <c r="O1" s="264"/>
      <c r="P1" s="264"/>
      <c r="Q1" s="264"/>
      <c r="R1" s="264"/>
      <c r="S1" s="264"/>
      <c r="T1" s="264"/>
    </row>
    <row r="2" spans="1:21" ht="37.5" customHeight="1" x14ac:dyDescent="0.25">
      <c r="A2" s="261"/>
      <c r="B2" s="262"/>
      <c r="C2" s="262"/>
      <c r="D2" s="262"/>
      <c r="E2" s="262"/>
      <c r="F2" s="308"/>
      <c r="G2" s="265" t="s">
        <v>76</v>
      </c>
      <c r="H2" s="266"/>
      <c r="I2" s="265" t="s">
        <v>198</v>
      </c>
      <c r="J2" s="267"/>
      <c r="K2" s="265" t="s">
        <v>216</v>
      </c>
      <c r="L2" s="267"/>
      <c r="M2" s="267"/>
      <c r="N2" s="267"/>
      <c r="O2" s="267"/>
      <c r="P2" s="267"/>
      <c r="Q2" s="267"/>
      <c r="R2" s="267"/>
      <c r="S2" s="267"/>
      <c r="T2" s="267"/>
    </row>
    <row r="3" spans="1:21" ht="15.75" customHeight="1" x14ac:dyDescent="0.25">
      <c r="A3" s="269" t="s">
        <v>197</v>
      </c>
      <c r="B3" s="269"/>
      <c r="C3" s="269"/>
      <c r="D3" s="269"/>
      <c r="E3" s="269"/>
      <c r="F3" s="269"/>
      <c r="G3" s="269"/>
      <c r="H3" s="269"/>
      <c r="I3" s="269"/>
      <c r="J3" s="269"/>
      <c r="K3" s="269"/>
      <c r="L3" s="269"/>
      <c r="M3" s="269"/>
      <c r="N3" s="269"/>
      <c r="O3" s="269"/>
      <c r="P3" s="269"/>
      <c r="Q3" s="269"/>
      <c r="R3" s="269"/>
      <c r="S3" s="269"/>
      <c r="T3" s="269"/>
    </row>
    <row r="4" spans="1:21" ht="15.75" customHeight="1" x14ac:dyDescent="0.25">
      <c r="A4" s="269"/>
      <c r="B4" s="269"/>
      <c r="C4" s="269"/>
      <c r="D4" s="269"/>
      <c r="E4" s="269"/>
      <c r="F4" s="269"/>
      <c r="G4" s="269"/>
      <c r="H4" s="269"/>
      <c r="I4" s="269"/>
      <c r="J4" s="269"/>
      <c r="K4" s="269"/>
      <c r="L4" s="269"/>
      <c r="M4" s="269"/>
      <c r="N4" s="269"/>
      <c r="O4" s="269"/>
      <c r="P4" s="269"/>
      <c r="Q4" s="269"/>
      <c r="R4" s="269"/>
      <c r="S4" s="269"/>
      <c r="T4" s="269"/>
    </row>
    <row r="5" spans="1:21" ht="15.75" customHeight="1" x14ac:dyDescent="0.25">
      <c r="A5" s="269"/>
      <c r="B5" s="269"/>
      <c r="C5" s="269"/>
      <c r="D5" s="269"/>
      <c r="E5" s="269"/>
      <c r="F5" s="269"/>
      <c r="G5" s="269"/>
      <c r="H5" s="269"/>
      <c r="I5" s="269"/>
      <c r="J5" s="269"/>
      <c r="K5" s="269"/>
      <c r="L5" s="269"/>
      <c r="M5" s="269"/>
      <c r="N5" s="269"/>
      <c r="O5" s="269"/>
      <c r="P5" s="269"/>
      <c r="Q5" s="269"/>
      <c r="R5" s="269"/>
      <c r="S5" s="269"/>
      <c r="T5" s="269"/>
    </row>
    <row r="6" spans="1:21" ht="15.75" customHeight="1" x14ac:dyDescent="0.25">
      <c r="A6" s="306" t="s">
        <v>17</v>
      </c>
      <c r="B6" s="306"/>
      <c r="C6" s="306"/>
      <c r="D6" s="306"/>
      <c r="E6" s="306"/>
      <c r="F6" s="306"/>
      <c r="G6" s="306"/>
      <c r="H6" s="306"/>
      <c r="I6" s="306"/>
      <c r="J6" s="306"/>
      <c r="K6" s="306"/>
      <c r="L6" s="306"/>
      <c r="M6" s="306"/>
      <c r="N6" s="306"/>
      <c r="O6" s="306"/>
      <c r="P6" s="306" t="s">
        <v>18</v>
      </c>
      <c r="Q6" s="306"/>
      <c r="R6" s="306"/>
      <c r="S6" s="306"/>
      <c r="T6" s="306"/>
    </row>
    <row r="7" spans="1:21" ht="63" x14ac:dyDescent="0.25">
      <c r="A7" s="1" t="s">
        <v>0</v>
      </c>
      <c r="B7" s="1" t="s">
        <v>1</v>
      </c>
      <c r="C7" s="34" t="s">
        <v>72</v>
      </c>
      <c r="D7" s="1" t="s">
        <v>2</v>
      </c>
      <c r="E7" s="1" t="s">
        <v>119</v>
      </c>
      <c r="F7" s="1" t="s">
        <v>122</v>
      </c>
      <c r="G7" s="1" t="s">
        <v>3</v>
      </c>
      <c r="H7" s="1" t="s">
        <v>5</v>
      </c>
      <c r="I7" s="1" t="s">
        <v>4</v>
      </c>
      <c r="J7" s="28" t="s">
        <v>60</v>
      </c>
      <c r="K7" s="1" t="s">
        <v>7</v>
      </c>
      <c r="L7" s="1" t="s">
        <v>10</v>
      </c>
      <c r="M7" s="1" t="s">
        <v>9</v>
      </c>
      <c r="N7" s="2" t="s">
        <v>6</v>
      </c>
      <c r="O7" s="2" t="s">
        <v>11</v>
      </c>
      <c r="P7" s="4" t="s">
        <v>13</v>
      </c>
      <c r="Q7" s="4" t="s">
        <v>12</v>
      </c>
      <c r="R7" s="4" t="s">
        <v>14</v>
      </c>
      <c r="S7" s="4" t="s">
        <v>15</v>
      </c>
      <c r="T7" s="1" t="s">
        <v>16</v>
      </c>
    </row>
    <row r="8" spans="1:21" ht="43.15" customHeight="1" x14ac:dyDescent="0.25">
      <c r="A8" s="345">
        <v>2</v>
      </c>
      <c r="B8" s="335">
        <v>2021002130</v>
      </c>
      <c r="C8" s="348" t="s">
        <v>135</v>
      </c>
      <c r="D8" s="351">
        <v>200354</v>
      </c>
      <c r="E8" s="342" t="s">
        <v>179</v>
      </c>
      <c r="F8" s="342" t="s">
        <v>145</v>
      </c>
      <c r="G8" s="335" t="s">
        <v>180</v>
      </c>
      <c r="H8" s="335" t="s">
        <v>181</v>
      </c>
      <c r="I8" s="356" t="s">
        <v>182</v>
      </c>
      <c r="J8" s="358">
        <v>318411415</v>
      </c>
      <c r="K8" s="335">
        <v>4</v>
      </c>
      <c r="L8" s="345">
        <v>4</v>
      </c>
      <c r="M8" s="345">
        <v>4</v>
      </c>
      <c r="N8" s="369" t="s">
        <v>41</v>
      </c>
      <c r="O8" s="351" t="s">
        <v>42</v>
      </c>
      <c r="P8" s="371">
        <v>3</v>
      </c>
      <c r="Q8" s="361"/>
      <c r="R8" s="363"/>
      <c r="S8" s="365">
        <f>P8/K8</f>
        <v>0.75</v>
      </c>
      <c r="T8" s="367"/>
    </row>
    <row r="9" spans="1:21" ht="15" customHeight="1" x14ac:dyDescent="0.25">
      <c r="A9" s="346"/>
      <c r="B9" s="336"/>
      <c r="C9" s="349"/>
      <c r="D9" s="352"/>
      <c r="E9" s="343"/>
      <c r="F9" s="343"/>
      <c r="G9" s="336"/>
      <c r="H9" s="336"/>
      <c r="I9" s="357"/>
      <c r="J9" s="359"/>
      <c r="K9" s="337"/>
      <c r="L9" s="347"/>
      <c r="M9" s="347"/>
      <c r="N9" s="370"/>
      <c r="O9" s="353"/>
      <c r="P9" s="372"/>
      <c r="Q9" s="362"/>
      <c r="R9" s="364"/>
      <c r="S9" s="366"/>
      <c r="T9" s="368"/>
      <c r="U9" s="16"/>
    </row>
    <row r="10" spans="1:21" ht="111" customHeight="1" x14ac:dyDescent="0.25">
      <c r="A10" s="346"/>
      <c r="B10" s="336"/>
      <c r="C10" s="349"/>
      <c r="D10" s="352"/>
      <c r="E10" s="343"/>
      <c r="F10" s="343"/>
      <c r="G10" s="336"/>
      <c r="H10" s="336"/>
      <c r="I10" s="87" t="s">
        <v>183</v>
      </c>
      <c r="J10" s="359"/>
      <c r="K10" s="33">
        <v>3</v>
      </c>
      <c r="L10" s="5">
        <v>3</v>
      </c>
      <c r="M10" s="5">
        <v>3</v>
      </c>
      <c r="N10" s="6" t="s">
        <v>41</v>
      </c>
      <c r="O10" s="5" t="s">
        <v>42</v>
      </c>
      <c r="P10" s="133">
        <v>3</v>
      </c>
      <c r="Q10" s="29"/>
      <c r="R10" s="26"/>
      <c r="S10" s="25">
        <f t="shared" ref="S10:S15" si="0">P10/K10</f>
        <v>1</v>
      </c>
      <c r="T10" s="14"/>
      <c r="U10" s="16"/>
    </row>
    <row r="11" spans="1:21" ht="63" x14ac:dyDescent="0.25">
      <c r="A11" s="346"/>
      <c r="B11" s="336"/>
      <c r="C11" s="349"/>
      <c r="D11" s="352"/>
      <c r="E11" s="343"/>
      <c r="F11" s="343"/>
      <c r="G11" s="336"/>
      <c r="H11" s="336"/>
      <c r="I11" s="87" t="s">
        <v>289</v>
      </c>
      <c r="J11" s="359"/>
      <c r="K11" s="33">
        <v>7</v>
      </c>
      <c r="L11" s="26">
        <v>7</v>
      </c>
      <c r="M11" s="26">
        <v>7</v>
      </c>
      <c r="N11" s="6" t="s">
        <v>41</v>
      </c>
      <c r="O11" s="26" t="s">
        <v>42</v>
      </c>
      <c r="P11" s="133">
        <v>0</v>
      </c>
      <c r="Q11" s="29"/>
      <c r="R11" s="26"/>
      <c r="S11" s="25">
        <f t="shared" si="0"/>
        <v>0</v>
      </c>
      <c r="T11" s="14"/>
      <c r="U11" s="16"/>
    </row>
    <row r="12" spans="1:21" ht="67.5" customHeight="1" x14ac:dyDescent="0.25">
      <c r="A12" s="346"/>
      <c r="B12" s="336"/>
      <c r="C12" s="349"/>
      <c r="D12" s="352"/>
      <c r="E12" s="343"/>
      <c r="F12" s="343"/>
      <c r="G12" s="336"/>
      <c r="H12" s="336"/>
      <c r="I12" s="87" t="s">
        <v>290</v>
      </c>
      <c r="J12" s="359"/>
      <c r="K12" s="33">
        <v>3</v>
      </c>
      <c r="L12" s="26">
        <v>3</v>
      </c>
      <c r="M12" s="26">
        <v>3</v>
      </c>
      <c r="N12" s="6" t="s">
        <v>41</v>
      </c>
      <c r="O12" s="26" t="s">
        <v>42</v>
      </c>
      <c r="P12" s="133">
        <v>0</v>
      </c>
      <c r="Q12" s="29"/>
      <c r="R12" s="26"/>
      <c r="S12" s="25">
        <f t="shared" si="0"/>
        <v>0</v>
      </c>
      <c r="T12" s="14"/>
      <c r="U12" s="16"/>
    </row>
    <row r="13" spans="1:21" ht="138" customHeight="1" x14ac:dyDescent="0.25">
      <c r="A13" s="346"/>
      <c r="B13" s="336"/>
      <c r="C13" s="349"/>
      <c r="D13" s="352"/>
      <c r="E13" s="343"/>
      <c r="F13" s="343"/>
      <c r="G13" s="337"/>
      <c r="H13" s="337"/>
      <c r="I13" s="87" t="s">
        <v>241</v>
      </c>
      <c r="J13" s="359"/>
      <c r="K13" s="33">
        <v>2</v>
      </c>
      <c r="L13" s="31">
        <v>2</v>
      </c>
      <c r="M13" s="31">
        <v>2</v>
      </c>
      <c r="N13" s="29" t="s">
        <v>41</v>
      </c>
      <c r="O13" s="31" t="s">
        <v>42</v>
      </c>
      <c r="P13" s="133">
        <v>1</v>
      </c>
      <c r="Q13" s="29"/>
      <c r="R13" s="31"/>
      <c r="S13" s="25">
        <f t="shared" si="0"/>
        <v>0.5</v>
      </c>
      <c r="T13" s="14"/>
      <c r="U13" s="16"/>
    </row>
    <row r="14" spans="1:21" ht="31.5" x14ac:dyDescent="0.25">
      <c r="A14" s="346"/>
      <c r="B14" s="336"/>
      <c r="C14" s="349"/>
      <c r="D14" s="352"/>
      <c r="E14" s="343"/>
      <c r="F14" s="343"/>
      <c r="G14" s="342" t="s">
        <v>99</v>
      </c>
      <c r="H14" s="342" t="s">
        <v>184</v>
      </c>
      <c r="I14" s="87" t="s">
        <v>242</v>
      </c>
      <c r="J14" s="359"/>
      <c r="K14" s="33">
        <v>23</v>
      </c>
      <c r="L14" s="31">
        <v>23</v>
      </c>
      <c r="M14" s="31">
        <v>23</v>
      </c>
      <c r="N14" s="29" t="s">
        <v>41</v>
      </c>
      <c r="O14" s="31" t="s">
        <v>42</v>
      </c>
      <c r="P14" s="133">
        <v>37</v>
      </c>
      <c r="Q14" s="29"/>
      <c r="R14" s="31"/>
      <c r="S14" s="25">
        <v>1</v>
      </c>
      <c r="T14" s="14"/>
      <c r="U14" s="16"/>
    </row>
    <row r="15" spans="1:21" ht="31.5" x14ac:dyDescent="0.25">
      <c r="A15" s="346"/>
      <c r="B15" s="336"/>
      <c r="C15" s="349"/>
      <c r="D15" s="352"/>
      <c r="E15" s="343"/>
      <c r="F15" s="343"/>
      <c r="G15" s="343"/>
      <c r="H15" s="343"/>
      <c r="I15" s="87" t="s">
        <v>185</v>
      </c>
      <c r="J15" s="359"/>
      <c r="K15" s="33">
        <v>1</v>
      </c>
      <c r="L15" s="26">
        <v>1</v>
      </c>
      <c r="M15" s="26">
        <v>1</v>
      </c>
      <c r="N15" s="6" t="s">
        <v>41</v>
      </c>
      <c r="O15" s="26" t="s">
        <v>42</v>
      </c>
      <c r="P15" s="133">
        <v>1</v>
      </c>
      <c r="Q15" s="29"/>
      <c r="R15" s="26"/>
      <c r="S15" s="25">
        <f t="shared" si="0"/>
        <v>1</v>
      </c>
      <c r="T15" s="14"/>
      <c r="U15" s="16"/>
    </row>
    <row r="16" spans="1:21" s="32" customFormat="1" ht="31.5" x14ac:dyDescent="0.25">
      <c r="A16" s="346"/>
      <c r="B16" s="336"/>
      <c r="C16" s="349"/>
      <c r="D16" s="352"/>
      <c r="E16" s="343"/>
      <c r="F16" s="343"/>
      <c r="G16" s="343"/>
      <c r="H16" s="343"/>
      <c r="I16" s="87" t="s">
        <v>186</v>
      </c>
      <c r="J16" s="359"/>
      <c r="K16" s="33">
        <v>7</v>
      </c>
      <c r="L16" s="66">
        <v>7</v>
      </c>
      <c r="M16" s="66">
        <v>7</v>
      </c>
      <c r="N16" s="63" t="s">
        <v>41</v>
      </c>
      <c r="O16" s="66" t="s">
        <v>42</v>
      </c>
      <c r="P16" s="133">
        <v>7</v>
      </c>
      <c r="Q16" s="63"/>
      <c r="R16" s="66"/>
      <c r="S16" s="25">
        <f t="shared" ref="S16:S22" si="1">P16/K16</f>
        <v>1</v>
      </c>
      <c r="T16" s="14"/>
      <c r="U16" s="16"/>
    </row>
    <row r="17" spans="1:22" s="32" customFormat="1" ht="31.5" x14ac:dyDescent="0.25">
      <c r="A17" s="346"/>
      <c r="B17" s="336"/>
      <c r="C17" s="349"/>
      <c r="D17" s="352"/>
      <c r="E17" s="343"/>
      <c r="F17" s="343"/>
      <c r="G17" s="343"/>
      <c r="H17" s="343"/>
      <c r="I17" s="137" t="s">
        <v>187</v>
      </c>
      <c r="J17" s="359"/>
      <c r="K17" s="66">
        <v>6</v>
      </c>
      <c r="L17" s="66">
        <v>4</v>
      </c>
      <c r="M17" s="66">
        <v>10</v>
      </c>
      <c r="N17" s="63" t="s">
        <v>41</v>
      </c>
      <c r="O17" s="66" t="s">
        <v>42</v>
      </c>
      <c r="P17" s="133">
        <v>10</v>
      </c>
      <c r="Q17" s="63"/>
      <c r="R17" s="66"/>
      <c r="S17" s="25">
        <v>1</v>
      </c>
      <c r="T17" s="14"/>
      <c r="U17" s="16"/>
    </row>
    <row r="18" spans="1:22" s="32" customFormat="1" ht="31.5" x14ac:dyDescent="0.25">
      <c r="A18" s="346"/>
      <c r="B18" s="336"/>
      <c r="C18" s="349"/>
      <c r="D18" s="352"/>
      <c r="E18" s="343"/>
      <c r="F18" s="343"/>
      <c r="G18" s="343"/>
      <c r="H18" s="343"/>
      <c r="I18" s="137" t="s">
        <v>188</v>
      </c>
      <c r="J18" s="359"/>
      <c r="K18" s="66">
        <v>40</v>
      </c>
      <c r="L18" s="66">
        <v>40</v>
      </c>
      <c r="M18" s="66">
        <v>40</v>
      </c>
      <c r="N18" s="63" t="s">
        <v>41</v>
      </c>
      <c r="O18" s="66" t="s">
        <v>42</v>
      </c>
      <c r="P18" s="133">
        <v>19</v>
      </c>
      <c r="Q18" s="63"/>
      <c r="R18" s="66"/>
      <c r="S18" s="25">
        <f t="shared" si="1"/>
        <v>0.47499999999999998</v>
      </c>
      <c r="T18" s="14"/>
      <c r="U18" s="16"/>
    </row>
    <row r="19" spans="1:22" s="32" customFormat="1" ht="31.5" x14ac:dyDescent="0.25">
      <c r="A19" s="346"/>
      <c r="B19" s="336"/>
      <c r="C19" s="349"/>
      <c r="D19" s="352"/>
      <c r="E19" s="343"/>
      <c r="F19" s="343"/>
      <c r="G19" s="343"/>
      <c r="H19" s="343"/>
      <c r="I19" s="137" t="s">
        <v>189</v>
      </c>
      <c r="J19" s="359"/>
      <c r="K19" s="66">
        <v>9</v>
      </c>
      <c r="L19" s="66">
        <v>9</v>
      </c>
      <c r="M19" s="66">
        <v>9</v>
      </c>
      <c r="N19" s="63" t="s">
        <v>41</v>
      </c>
      <c r="O19" s="66" t="s">
        <v>42</v>
      </c>
      <c r="P19" s="133">
        <v>10</v>
      </c>
      <c r="Q19" s="63"/>
      <c r="R19" s="66"/>
      <c r="S19" s="25">
        <v>1</v>
      </c>
      <c r="T19" s="14"/>
      <c r="U19" s="16"/>
    </row>
    <row r="20" spans="1:22" s="32" customFormat="1" ht="31.5" x14ac:dyDescent="0.25">
      <c r="A20" s="346"/>
      <c r="B20" s="336"/>
      <c r="C20" s="349"/>
      <c r="D20" s="352"/>
      <c r="E20" s="343"/>
      <c r="F20" s="343"/>
      <c r="G20" s="343"/>
      <c r="H20" s="343"/>
      <c r="I20" s="137" t="s">
        <v>243</v>
      </c>
      <c r="J20" s="359"/>
      <c r="K20" s="66">
        <v>3</v>
      </c>
      <c r="L20" s="66">
        <v>2</v>
      </c>
      <c r="M20" s="66">
        <v>5</v>
      </c>
      <c r="N20" s="63" t="s">
        <v>41</v>
      </c>
      <c r="O20" s="66" t="s">
        <v>42</v>
      </c>
      <c r="P20" s="133">
        <v>5</v>
      </c>
      <c r="Q20" s="63"/>
      <c r="R20" s="66"/>
      <c r="S20" s="25">
        <v>1</v>
      </c>
      <c r="T20" s="14"/>
      <c r="U20" s="16"/>
    </row>
    <row r="21" spans="1:22" s="32" customFormat="1" ht="47.25" x14ac:dyDescent="0.25">
      <c r="A21" s="346"/>
      <c r="B21" s="336"/>
      <c r="C21" s="349"/>
      <c r="D21" s="352"/>
      <c r="E21" s="343"/>
      <c r="F21" s="343"/>
      <c r="G21" s="343"/>
      <c r="H21" s="343"/>
      <c r="I21" s="137" t="s">
        <v>71</v>
      </c>
      <c r="J21" s="359"/>
      <c r="K21" s="66">
        <v>1</v>
      </c>
      <c r="L21" s="66">
        <v>1</v>
      </c>
      <c r="M21" s="66">
        <v>1</v>
      </c>
      <c r="N21" s="63" t="s">
        <v>41</v>
      </c>
      <c r="O21" s="66" t="s">
        <v>42</v>
      </c>
      <c r="P21" s="133">
        <v>1</v>
      </c>
      <c r="Q21" s="63"/>
      <c r="R21" s="66"/>
      <c r="S21" s="25">
        <f t="shared" si="1"/>
        <v>1</v>
      </c>
      <c r="T21" s="14"/>
      <c r="U21" s="16"/>
    </row>
    <row r="22" spans="1:22" s="32" customFormat="1" ht="76.900000000000006" customHeight="1" x14ac:dyDescent="0.25">
      <c r="A22" s="347"/>
      <c r="B22" s="337"/>
      <c r="C22" s="350"/>
      <c r="D22" s="353"/>
      <c r="E22" s="344"/>
      <c r="F22" s="344"/>
      <c r="G22" s="344"/>
      <c r="H22" s="344"/>
      <c r="I22" s="137" t="s">
        <v>258</v>
      </c>
      <c r="J22" s="360"/>
      <c r="K22" s="66">
        <v>1</v>
      </c>
      <c r="L22" s="66">
        <v>1</v>
      </c>
      <c r="M22" s="66">
        <v>1</v>
      </c>
      <c r="N22" s="63" t="s">
        <v>41</v>
      </c>
      <c r="O22" s="66" t="s">
        <v>42</v>
      </c>
      <c r="P22" s="133">
        <v>1</v>
      </c>
      <c r="Q22" s="63"/>
      <c r="R22" s="66"/>
      <c r="S22" s="25">
        <f t="shared" si="1"/>
        <v>1</v>
      </c>
      <c r="T22" s="14"/>
      <c r="U22" s="16"/>
    </row>
    <row r="23" spans="1:22" s="32" customFormat="1" ht="30" x14ac:dyDescent="0.25">
      <c r="A23" s="22"/>
      <c r="B23" s="22"/>
      <c r="C23" s="23"/>
      <c r="D23" s="82"/>
      <c r="E23" s="83"/>
      <c r="F23" s="83"/>
      <c r="G23" s="83"/>
      <c r="H23" s="83"/>
      <c r="I23" s="41"/>
      <c r="J23" s="41"/>
      <c r="K23" s="22"/>
      <c r="L23" s="22"/>
      <c r="M23" s="22"/>
      <c r="N23" s="84"/>
      <c r="O23" s="22"/>
      <c r="P23" s="22"/>
      <c r="Q23" s="84"/>
      <c r="R23" s="22"/>
      <c r="S23" s="85">
        <f>(S8+S10+S11+S12+S14+S13+S15+S16+S17+S18+S19+S20+S21+S22)/14</f>
        <v>0.76607142857142851</v>
      </c>
      <c r="T23" s="86"/>
      <c r="U23" s="16" t="s">
        <v>123</v>
      </c>
    </row>
    <row r="24" spans="1:22" s="32" customFormat="1" ht="15.75" x14ac:dyDescent="0.25">
      <c r="A24" s="22"/>
      <c r="B24" s="22"/>
      <c r="C24" s="23"/>
      <c r="D24" s="82"/>
      <c r="E24" s="83"/>
      <c r="F24" s="83"/>
      <c r="G24" s="83"/>
      <c r="H24" s="83"/>
      <c r="I24" s="41"/>
      <c r="J24" s="41"/>
      <c r="K24" s="22"/>
      <c r="L24" s="22"/>
      <c r="M24" s="22"/>
      <c r="N24" s="84"/>
      <c r="O24" s="22"/>
      <c r="P24" s="22"/>
      <c r="Q24" s="84"/>
      <c r="R24" s="22"/>
      <c r="S24" s="85">
        <f>S23*0.13</f>
        <v>9.9589285714285714E-2</v>
      </c>
      <c r="T24" s="86"/>
      <c r="U24" s="32" t="s">
        <v>124</v>
      </c>
    </row>
    <row r="25" spans="1:22" s="32" customFormat="1" ht="15.75" x14ac:dyDescent="0.25">
      <c r="A25" s="22"/>
      <c r="B25" s="22"/>
      <c r="C25" s="23"/>
      <c r="D25" s="82"/>
      <c r="E25" s="83"/>
      <c r="F25" s="83"/>
      <c r="G25" s="83"/>
      <c r="H25" s="83"/>
      <c r="I25" s="41"/>
      <c r="J25" s="41"/>
      <c r="K25" s="22"/>
      <c r="L25" s="22"/>
      <c r="M25" s="22"/>
      <c r="N25" s="84"/>
      <c r="O25" s="22"/>
      <c r="P25" s="22"/>
      <c r="Q25" s="84"/>
      <c r="R25" s="22"/>
      <c r="S25" s="85"/>
      <c r="T25" s="86"/>
      <c r="U25" s="16"/>
    </row>
    <row r="26" spans="1:22" ht="28.5" customHeight="1" x14ac:dyDescent="0.25">
      <c r="A26" s="22"/>
      <c r="B26" s="22"/>
      <c r="C26" s="22"/>
      <c r="D26" s="27"/>
      <c r="E26" s="27"/>
      <c r="F26" s="27"/>
      <c r="G26" s="27"/>
      <c r="H26" s="27"/>
      <c r="I26" s="23"/>
      <c r="J26" s="55"/>
      <c r="K26" s="22"/>
      <c r="L26" s="22"/>
      <c r="M26" s="22"/>
      <c r="N26" s="22"/>
      <c r="O26" s="22"/>
      <c r="P26" s="22"/>
      <c r="Q26" s="20"/>
      <c r="R26" s="20"/>
      <c r="S26" s="21"/>
      <c r="T26" s="20"/>
      <c r="V26" s="32"/>
    </row>
    <row r="27" spans="1:22" ht="29.25" customHeight="1" x14ac:dyDescent="0.25">
      <c r="E27" s="39" t="s">
        <v>221</v>
      </c>
      <c r="F27" s="354">
        <v>318411415</v>
      </c>
      <c r="G27" s="355"/>
      <c r="S27" s="19"/>
      <c r="V27" s="32"/>
    </row>
    <row r="28" spans="1:22" ht="27" customHeight="1" x14ac:dyDescent="0.25">
      <c r="E28" s="39" t="s">
        <v>222</v>
      </c>
      <c r="F28" s="354">
        <v>318411415</v>
      </c>
      <c r="G28" s="355"/>
    </row>
    <row r="29" spans="1:22" ht="43.5" customHeight="1" x14ac:dyDescent="0.25">
      <c r="E29" s="40" t="s">
        <v>19</v>
      </c>
      <c r="F29" s="316" t="s">
        <v>302</v>
      </c>
      <c r="G29" s="317"/>
    </row>
    <row r="30" spans="1:22" ht="34.5" customHeight="1" x14ac:dyDescent="0.25">
      <c r="E30" s="40" t="s">
        <v>20</v>
      </c>
      <c r="F30" s="314">
        <v>0.29499999999999998</v>
      </c>
      <c r="G30" s="315"/>
    </row>
    <row r="31" spans="1:22" ht="30.75" customHeight="1" x14ac:dyDescent="0.25">
      <c r="E31" s="40" t="s">
        <v>21</v>
      </c>
      <c r="F31" s="314"/>
      <c r="G31" s="315"/>
    </row>
    <row r="32" spans="1:22" ht="27.75" customHeight="1" x14ac:dyDescent="0.25">
      <c r="I32" s="24"/>
      <c r="J32" s="24"/>
    </row>
  </sheetData>
  <autoFilter ref="A7:T31" xr:uid="{00000000-0009-0000-0000-000003000000}"/>
  <mergeCells count="35">
    <mergeCell ref="Q8:Q9"/>
    <mergeCell ref="R8:R9"/>
    <mergeCell ref="S8:S9"/>
    <mergeCell ref="T8:T9"/>
    <mergeCell ref="L8:L9"/>
    <mergeCell ref="M8:M9"/>
    <mergeCell ref="N8:N9"/>
    <mergeCell ref="O8:O9"/>
    <mergeCell ref="P8:P9"/>
    <mergeCell ref="H8:H13"/>
    <mergeCell ref="I8:I9"/>
    <mergeCell ref="J8:J22"/>
    <mergeCell ref="K8:K9"/>
    <mergeCell ref="G14:G22"/>
    <mergeCell ref="H14:H22"/>
    <mergeCell ref="F30:G30"/>
    <mergeCell ref="F31:G31"/>
    <mergeCell ref="F27:G27"/>
    <mergeCell ref="F28:G28"/>
    <mergeCell ref="F29:G29"/>
    <mergeCell ref="A6:O6"/>
    <mergeCell ref="P6:T6"/>
    <mergeCell ref="A1:F2"/>
    <mergeCell ref="G1:T1"/>
    <mergeCell ref="G2:H2"/>
    <mergeCell ref="I2:J2"/>
    <mergeCell ref="K2:T2"/>
    <mergeCell ref="A3:T5"/>
    <mergeCell ref="F8:F22"/>
    <mergeCell ref="G8:G13"/>
    <mergeCell ref="A8:A22"/>
    <mergeCell ref="B8:B22"/>
    <mergeCell ref="C8:C22"/>
    <mergeCell ref="D8:D22"/>
    <mergeCell ref="E8:E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0"/>
  <sheetViews>
    <sheetView topLeftCell="A9" zoomScale="70" zoomScaleNormal="70" workbookViewId="0">
      <selection activeCell="I20" sqref="I20"/>
    </sheetView>
  </sheetViews>
  <sheetFormatPr baseColWidth="10" defaultRowHeight="15" x14ac:dyDescent="0.25"/>
  <cols>
    <col min="2" max="2" width="17.5703125" customWidth="1"/>
    <col min="3" max="3" width="27" customWidth="1"/>
    <col min="4" max="4" width="18.42578125" customWidth="1"/>
    <col min="5" max="5" width="33.7109375" customWidth="1"/>
    <col min="6" max="6" width="23.7109375" customWidth="1"/>
    <col min="7" max="7" width="24.140625" customWidth="1"/>
    <col min="8" max="8" width="25.85546875" customWidth="1"/>
    <col min="9" max="9" width="45.85546875" customWidth="1"/>
    <col min="10" max="10" width="27.5703125" customWidth="1"/>
    <col min="11" max="11" width="17.28515625" customWidth="1"/>
    <col min="12" max="12" width="16.140625" customWidth="1"/>
    <col min="13" max="13" width="16.28515625" customWidth="1"/>
    <col min="14" max="14" width="22.5703125" customWidth="1"/>
    <col min="15" max="15" width="19.5703125" customWidth="1"/>
    <col min="16" max="16" width="14.85546875" customWidth="1"/>
    <col min="17" max="19" width="15.42578125" customWidth="1"/>
    <col min="20" max="20" width="24.85546875" customWidth="1"/>
    <col min="21" max="21" width="13.7109375" customWidth="1"/>
  </cols>
  <sheetData>
    <row r="1" spans="1:20" ht="35.25" customHeight="1" x14ac:dyDescent="0.25">
      <c r="A1" s="258"/>
      <c r="B1" s="259"/>
      <c r="C1" s="259"/>
      <c r="D1" s="259"/>
      <c r="E1" s="259"/>
      <c r="F1" s="307"/>
      <c r="G1" s="264" t="s">
        <v>48</v>
      </c>
      <c r="H1" s="264"/>
      <c r="I1" s="264"/>
      <c r="J1" s="264"/>
      <c r="K1" s="264"/>
      <c r="L1" s="264"/>
      <c r="M1" s="264"/>
      <c r="N1" s="264"/>
      <c r="O1" s="264"/>
      <c r="P1" s="264"/>
      <c r="Q1" s="264"/>
      <c r="R1" s="264"/>
      <c r="S1" s="264"/>
      <c r="T1" s="264"/>
    </row>
    <row r="2" spans="1:20" ht="37.5" customHeight="1" x14ac:dyDescent="0.25">
      <c r="A2" s="261"/>
      <c r="B2" s="262"/>
      <c r="C2" s="262"/>
      <c r="D2" s="262"/>
      <c r="E2" s="262"/>
      <c r="F2" s="308"/>
      <c r="G2" s="265" t="s">
        <v>76</v>
      </c>
      <c r="H2" s="266"/>
      <c r="I2" s="265" t="s">
        <v>198</v>
      </c>
      <c r="J2" s="267"/>
      <c r="K2" s="265" t="s">
        <v>217</v>
      </c>
      <c r="L2" s="267"/>
      <c r="M2" s="267"/>
      <c r="N2" s="267"/>
      <c r="O2" s="267"/>
      <c r="P2" s="267"/>
      <c r="Q2" s="267"/>
      <c r="R2" s="267"/>
      <c r="S2" s="267"/>
      <c r="T2" s="267"/>
    </row>
    <row r="3" spans="1:20" ht="15.75" customHeight="1" x14ac:dyDescent="0.25">
      <c r="A3" s="269" t="s">
        <v>197</v>
      </c>
      <c r="B3" s="269"/>
      <c r="C3" s="269"/>
      <c r="D3" s="269"/>
      <c r="E3" s="269"/>
      <c r="F3" s="269"/>
      <c r="G3" s="269"/>
      <c r="H3" s="269"/>
      <c r="I3" s="269"/>
      <c r="J3" s="269"/>
      <c r="K3" s="269"/>
      <c r="L3" s="269"/>
      <c r="M3" s="269"/>
      <c r="N3" s="269"/>
      <c r="O3" s="269"/>
      <c r="P3" s="269"/>
      <c r="Q3" s="269"/>
      <c r="R3" s="269"/>
      <c r="S3" s="269"/>
      <c r="T3" s="269"/>
    </row>
    <row r="4" spans="1:20" ht="15.75" customHeight="1" x14ac:dyDescent="0.25">
      <c r="A4" s="269"/>
      <c r="B4" s="269"/>
      <c r="C4" s="269"/>
      <c r="D4" s="269"/>
      <c r="E4" s="269"/>
      <c r="F4" s="269"/>
      <c r="G4" s="269"/>
      <c r="H4" s="269"/>
      <c r="I4" s="269"/>
      <c r="J4" s="269"/>
      <c r="K4" s="269"/>
      <c r="L4" s="269"/>
      <c r="M4" s="269"/>
      <c r="N4" s="269"/>
      <c r="O4" s="269"/>
      <c r="P4" s="269"/>
      <c r="Q4" s="269"/>
      <c r="R4" s="269"/>
      <c r="S4" s="269"/>
      <c r="T4" s="269"/>
    </row>
    <row r="5" spans="1:20" ht="15.75" customHeight="1" x14ac:dyDescent="0.25">
      <c r="A5" s="269"/>
      <c r="B5" s="269"/>
      <c r="C5" s="269"/>
      <c r="D5" s="269"/>
      <c r="E5" s="269"/>
      <c r="F5" s="269"/>
      <c r="G5" s="269"/>
      <c r="H5" s="269"/>
      <c r="I5" s="269"/>
      <c r="J5" s="269"/>
      <c r="K5" s="269"/>
      <c r="L5" s="269"/>
      <c r="M5" s="269"/>
      <c r="N5" s="269"/>
      <c r="O5" s="269"/>
      <c r="P5" s="269"/>
      <c r="Q5" s="269"/>
      <c r="R5" s="269"/>
      <c r="S5" s="269"/>
      <c r="T5" s="269"/>
    </row>
    <row r="6" spans="1:20" ht="15.75" customHeight="1" x14ac:dyDescent="0.25">
      <c r="A6" s="306" t="s">
        <v>17</v>
      </c>
      <c r="B6" s="306"/>
      <c r="C6" s="306"/>
      <c r="D6" s="306"/>
      <c r="E6" s="306"/>
      <c r="F6" s="306"/>
      <c r="G6" s="306"/>
      <c r="H6" s="306"/>
      <c r="I6" s="306"/>
      <c r="J6" s="306"/>
      <c r="K6" s="306"/>
      <c r="L6" s="306"/>
      <c r="M6" s="306"/>
      <c r="N6" s="306"/>
      <c r="O6" s="306"/>
      <c r="P6" s="306" t="s">
        <v>18</v>
      </c>
      <c r="Q6" s="306"/>
      <c r="R6" s="306"/>
      <c r="S6" s="306"/>
      <c r="T6" s="306"/>
    </row>
    <row r="7" spans="1:20" ht="63" x14ac:dyDescent="0.25">
      <c r="A7" s="1" t="s">
        <v>0</v>
      </c>
      <c r="B7" s="1" t="s">
        <v>1</v>
      </c>
      <c r="C7" s="30" t="s">
        <v>72</v>
      </c>
      <c r="D7" s="1" t="s">
        <v>2</v>
      </c>
      <c r="E7" s="1" t="s">
        <v>119</v>
      </c>
      <c r="F7" s="1" t="s">
        <v>120</v>
      </c>
      <c r="G7" s="1" t="s">
        <v>3</v>
      </c>
      <c r="H7" s="1" t="s">
        <v>5</v>
      </c>
      <c r="I7" s="1" t="s">
        <v>4</v>
      </c>
      <c r="J7" s="28" t="s">
        <v>60</v>
      </c>
      <c r="K7" s="1" t="s">
        <v>7</v>
      </c>
      <c r="L7" s="1" t="s">
        <v>10</v>
      </c>
      <c r="M7" s="1" t="s">
        <v>9</v>
      </c>
      <c r="N7" s="2" t="s">
        <v>6</v>
      </c>
      <c r="O7" s="2" t="s">
        <v>11</v>
      </c>
      <c r="P7" s="4" t="s">
        <v>13</v>
      </c>
      <c r="Q7" s="4" t="s">
        <v>12</v>
      </c>
      <c r="R7" s="4" t="s">
        <v>14</v>
      </c>
      <c r="S7" s="4" t="s">
        <v>15</v>
      </c>
      <c r="T7" s="1" t="s">
        <v>16</v>
      </c>
    </row>
    <row r="8" spans="1:20" s="32" customFormat="1" x14ac:dyDescent="0.25">
      <c r="A8" s="377">
        <v>1</v>
      </c>
      <c r="B8" s="377">
        <v>2021002129</v>
      </c>
      <c r="C8" s="398" t="s">
        <v>146</v>
      </c>
      <c r="D8" s="401">
        <v>200356</v>
      </c>
      <c r="E8" s="394" t="s">
        <v>85</v>
      </c>
      <c r="F8" s="394" t="s">
        <v>84</v>
      </c>
      <c r="G8" s="383" t="s">
        <v>100</v>
      </c>
      <c r="H8" s="394" t="s">
        <v>148</v>
      </c>
      <c r="I8" s="386" t="s">
        <v>291</v>
      </c>
      <c r="J8" s="385">
        <v>18000000</v>
      </c>
      <c r="K8" s="384">
        <v>1</v>
      </c>
      <c r="L8" s="384">
        <v>1</v>
      </c>
      <c r="M8" s="384">
        <v>1</v>
      </c>
      <c r="N8" s="381" t="s">
        <v>37</v>
      </c>
      <c r="O8" s="381" t="s">
        <v>25</v>
      </c>
      <c r="P8" s="377">
        <v>0</v>
      </c>
      <c r="Q8" s="375"/>
      <c r="R8" s="377"/>
      <c r="S8" s="365">
        <f>P8/K8</f>
        <v>0</v>
      </c>
      <c r="T8" s="379"/>
    </row>
    <row r="9" spans="1:20" s="32" customFormat="1" ht="69.599999999999994" customHeight="1" x14ac:dyDescent="0.25">
      <c r="A9" s="397"/>
      <c r="B9" s="397"/>
      <c r="C9" s="399"/>
      <c r="D9" s="402"/>
      <c r="E9" s="383"/>
      <c r="F9" s="383"/>
      <c r="G9" s="382"/>
      <c r="H9" s="382"/>
      <c r="I9" s="387"/>
      <c r="J9" s="382"/>
      <c r="K9" s="378"/>
      <c r="L9" s="378"/>
      <c r="M9" s="378"/>
      <c r="N9" s="382"/>
      <c r="O9" s="382"/>
      <c r="P9" s="378"/>
      <c r="Q9" s="376"/>
      <c r="R9" s="378"/>
      <c r="S9" s="366"/>
      <c r="T9" s="380"/>
    </row>
    <row r="10" spans="1:20" ht="34.15" customHeight="1" x14ac:dyDescent="0.25">
      <c r="A10" s="397"/>
      <c r="B10" s="397"/>
      <c r="C10" s="399"/>
      <c r="D10" s="402"/>
      <c r="E10" s="383"/>
      <c r="F10" s="383"/>
      <c r="G10" s="394" t="s">
        <v>101</v>
      </c>
      <c r="H10" s="395" t="s">
        <v>102</v>
      </c>
      <c r="I10" s="130" t="s">
        <v>263</v>
      </c>
      <c r="J10" s="391">
        <v>221125310</v>
      </c>
      <c r="K10" s="120">
        <v>2</v>
      </c>
      <c r="L10" s="120">
        <v>2</v>
      </c>
      <c r="M10" s="120">
        <v>4</v>
      </c>
      <c r="N10" s="168" t="s">
        <v>38</v>
      </c>
      <c r="O10" s="127" t="s">
        <v>25</v>
      </c>
      <c r="P10" s="65">
        <v>2</v>
      </c>
      <c r="Q10" s="42"/>
      <c r="R10" s="42"/>
      <c r="S10" s="10">
        <f>P10/K10</f>
        <v>1</v>
      </c>
      <c r="T10" s="76"/>
    </row>
    <row r="11" spans="1:20" ht="30" x14ac:dyDescent="0.25">
      <c r="A11" s="397"/>
      <c r="B11" s="397"/>
      <c r="C11" s="399"/>
      <c r="D11" s="402"/>
      <c r="E11" s="383"/>
      <c r="F11" s="383"/>
      <c r="G11" s="383"/>
      <c r="H11" s="396"/>
      <c r="I11" s="130" t="s">
        <v>264</v>
      </c>
      <c r="J11" s="392"/>
      <c r="K11" s="120">
        <v>2</v>
      </c>
      <c r="L11" s="120">
        <v>2</v>
      </c>
      <c r="M11" s="120">
        <v>4</v>
      </c>
      <c r="N11" s="168" t="s">
        <v>38</v>
      </c>
      <c r="O11" s="127" t="s">
        <v>25</v>
      </c>
      <c r="P11" s="65">
        <v>2</v>
      </c>
      <c r="Q11" s="88"/>
      <c r="R11" s="88"/>
      <c r="S11" s="10">
        <f>P11/K11</f>
        <v>1</v>
      </c>
      <c r="T11" s="91"/>
    </row>
    <row r="12" spans="1:20" ht="45" x14ac:dyDescent="0.25">
      <c r="A12" s="397"/>
      <c r="B12" s="397"/>
      <c r="C12" s="399"/>
      <c r="D12" s="402"/>
      <c r="E12" s="383"/>
      <c r="F12" s="383"/>
      <c r="G12" s="383"/>
      <c r="H12" s="396"/>
      <c r="I12" s="130" t="s">
        <v>265</v>
      </c>
      <c r="J12" s="392"/>
      <c r="K12" s="120">
        <v>7</v>
      </c>
      <c r="L12" s="120">
        <v>7</v>
      </c>
      <c r="M12" s="120">
        <v>7</v>
      </c>
      <c r="N12" s="168" t="s">
        <v>38</v>
      </c>
      <c r="O12" s="127" t="s">
        <v>25</v>
      </c>
      <c r="P12" s="65">
        <v>7</v>
      </c>
      <c r="Q12" s="88"/>
      <c r="R12" s="88"/>
      <c r="S12" s="10">
        <f>P12/K12</f>
        <v>1</v>
      </c>
      <c r="T12" s="91"/>
    </row>
    <row r="13" spans="1:20" ht="52.9" customHeight="1" x14ac:dyDescent="0.25">
      <c r="A13" s="378"/>
      <c r="B13" s="378"/>
      <c r="C13" s="400"/>
      <c r="D13" s="403"/>
      <c r="E13" s="382"/>
      <c r="F13" s="382"/>
      <c r="G13" s="383"/>
      <c r="H13" s="396"/>
      <c r="I13" s="140" t="s">
        <v>262</v>
      </c>
      <c r="J13" s="393"/>
      <c r="K13" s="125">
        <v>2</v>
      </c>
      <c r="L13" s="125">
        <v>2</v>
      </c>
      <c r="M13" s="125">
        <v>2</v>
      </c>
      <c r="N13" s="188" t="s">
        <v>38</v>
      </c>
      <c r="O13" s="127" t="s">
        <v>25</v>
      </c>
      <c r="P13" s="125">
        <v>2</v>
      </c>
      <c r="Q13" s="88"/>
      <c r="R13" s="88"/>
      <c r="S13" s="10">
        <f>P13/K13</f>
        <v>1</v>
      </c>
      <c r="T13" s="91"/>
    </row>
    <row r="14" spans="1:20" s="32" customFormat="1" x14ac:dyDescent="0.25">
      <c r="A14" s="404">
        <v>1</v>
      </c>
      <c r="B14" s="404">
        <v>2021002129</v>
      </c>
      <c r="C14" s="394" t="s">
        <v>146</v>
      </c>
      <c r="D14" s="401">
        <v>200356</v>
      </c>
      <c r="E14" s="394" t="s">
        <v>85</v>
      </c>
      <c r="F14" s="394" t="s">
        <v>147</v>
      </c>
      <c r="G14" s="381" t="s">
        <v>191</v>
      </c>
      <c r="H14" s="333" t="s">
        <v>193</v>
      </c>
      <c r="I14" s="411" t="s">
        <v>261</v>
      </c>
      <c r="J14" s="416">
        <v>97001311</v>
      </c>
      <c r="K14" s="332">
        <v>2</v>
      </c>
      <c r="L14" s="332">
        <v>2</v>
      </c>
      <c r="M14" s="332">
        <v>2</v>
      </c>
      <c r="N14" s="388" t="s">
        <v>39</v>
      </c>
      <c r="O14" s="334" t="s">
        <v>40</v>
      </c>
      <c r="P14" s="407">
        <v>2</v>
      </c>
      <c r="Q14" s="407"/>
      <c r="R14" s="407"/>
      <c r="S14" s="412">
        <v>1</v>
      </c>
      <c r="T14" s="407"/>
    </row>
    <row r="15" spans="1:20" s="32" customFormat="1" ht="20.45" customHeight="1" x14ac:dyDescent="0.25">
      <c r="A15" s="405"/>
      <c r="B15" s="405"/>
      <c r="C15" s="383"/>
      <c r="D15" s="402"/>
      <c r="E15" s="383"/>
      <c r="F15" s="383"/>
      <c r="G15" s="381"/>
      <c r="H15" s="333"/>
      <c r="I15" s="411"/>
      <c r="J15" s="417"/>
      <c r="K15" s="346"/>
      <c r="L15" s="346"/>
      <c r="M15" s="346"/>
      <c r="N15" s="389"/>
      <c r="O15" s="336"/>
      <c r="P15" s="408"/>
      <c r="Q15" s="408"/>
      <c r="R15" s="408"/>
      <c r="S15" s="408"/>
      <c r="T15" s="408"/>
    </row>
    <row r="16" spans="1:20" s="32" customFormat="1" ht="23.25" customHeight="1" x14ac:dyDescent="0.25">
      <c r="A16" s="405"/>
      <c r="B16" s="405"/>
      <c r="C16" s="383"/>
      <c r="D16" s="402"/>
      <c r="E16" s="383"/>
      <c r="F16" s="383"/>
      <c r="G16" s="381"/>
      <c r="H16" s="333"/>
      <c r="I16" s="411"/>
      <c r="J16" s="89"/>
      <c r="K16" s="347"/>
      <c r="L16" s="347"/>
      <c r="M16" s="347"/>
      <c r="N16" s="390"/>
      <c r="O16" s="337"/>
      <c r="P16" s="409"/>
      <c r="Q16" s="409"/>
      <c r="R16" s="409"/>
      <c r="S16" s="409"/>
      <c r="T16" s="409"/>
    </row>
    <row r="17" spans="1:21" s="32" customFormat="1" ht="30" x14ac:dyDescent="0.25">
      <c r="A17" s="405"/>
      <c r="B17" s="405"/>
      <c r="C17" s="383"/>
      <c r="D17" s="402"/>
      <c r="E17" s="383"/>
      <c r="F17" s="383"/>
      <c r="G17" s="381" t="s">
        <v>83</v>
      </c>
      <c r="H17" s="381" t="s">
        <v>192</v>
      </c>
      <c r="I17" s="138" t="s">
        <v>259</v>
      </c>
      <c r="J17" s="413">
        <v>121957915</v>
      </c>
      <c r="K17" s="192">
        <v>1</v>
      </c>
      <c r="L17" s="193">
        <v>1</v>
      </c>
      <c r="M17" s="145">
        <v>1</v>
      </c>
      <c r="N17" s="135" t="s">
        <v>24</v>
      </c>
      <c r="O17" s="121" t="s">
        <v>25</v>
      </c>
      <c r="P17" s="192">
        <v>1</v>
      </c>
      <c r="Q17" s="72"/>
      <c r="R17" s="72"/>
      <c r="S17" s="10">
        <f>P17/K17</f>
        <v>1</v>
      </c>
      <c r="T17" s="76"/>
    </row>
    <row r="18" spans="1:21" s="32" customFormat="1" ht="39.6" customHeight="1" x14ac:dyDescent="0.25">
      <c r="A18" s="405"/>
      <c r="B18" s="405"/>
      <c r="C18" s="383"/>
      <c r="D18" s="402"/>
      <c r="E18" s="383"/>
      <c r="F18" s="383"/>
      <c r="G18" s="410"/>
      <c r="H18" s="410"/>
      <c r="I18" s="139" t="s">
        <v>65</v>
      </c>
      <c r="J18" s="414"/>
      <c r="K18" s="194">
        <v>1</v>
      </c>
      <c r="L18" s="194">
        <v>1</v>
      </c>
      <c r="M18" s="194">
        <v>1</v>
      </c>
      <c r="N18" s="135" t="s">
        <v>24</v>
      </c>
      <c r="O18" s="121" t="s">
        <v>25</v>
      </c>
      <c r="P18" s="194">
        <v>1</v>
      </c>
      <c r="Q18" s="18"/>
      <c r="R18" s="18"/>
      <c r="S18" s="10">
        <f>P18/K18</f>
        <v>1</v>
      </c>
      <c r="T18" s="81"/>
    </row>
    <row r="19" spans="1:21" s="32" customFormat="1" ht="31.5" customHeight="1" x14ac:dyDescent="0.25">
      <c r="A19" s="405"/>
      <c r="B19" s="405"/>
      <c r="C19" s="383"/>
      <c r="D19" s="402"/>
      <c r="E19" s="383"/>
      <c r="F19" s="383"/>
      <c r="G19" s="410"/>
      <c r="H19" s="410"/>
      <c r="I19" s="139" t="s">
        <v>26</v>
      </c>
      <c r="J19" s="414"/>
      <c r="K19" s="194">
        <v>1</v>
      </c>
      <c r="L19" s="194">
        <v>1</v>
      </c>
      <c r="M19" s="194">
        <v>2</v>
      </c>
      <c r="N19" s="135" t="s">
        <v>24</v>
      </c>
      <c r="O19" s="121" t="s">
        <v>25</v>
      </c>
      <c r="P19" s="194">
        <v>1</v>
      </c>
      <c r="Q19" s="18"/>
      <c r="R19" s="18"/>
      <c r="S19" s="10">
        <f>P19/K19</f>
        <v>1</v>
      </c>
      <c r="T19" s="18"/>
    </row>
    <row r="20" spans="1:21" s="32" customFormat="1" ht="66" customHeight="1" x14ac:dyDescent="0.25">
      <c r="A20" s="405"/>
      <c r="B20" s="405"/>
      <c r="C20" s="383"/>
      <c r="D20" s="402"/>
      <c r="E20" s="383"/>
      <c r="F20" s="383"/>
      <c r="G20" s="410"/>
      <c r="H20" s="410"/>
      <c r="I20" s="139" t="s">
        <v>260</v>
      </c>
      <c r="J20" s="414"/>
      <c r="K20" s="194">
        <v>2</v>
      </c>
      <c r="L20" s="194">
        <v>2</v>
      </c>
      <c r="M20" s="194">
        <v>2</v>
      </c>
      <c r="N20" s="135" t="s">
        <v>24</v>
      </c>
      <c r="O20" s="121" t="s">
        <v>25</v>
      </c>
      <c r="P20" s="194">
        <v>2</v>
      </c>
      <c r="Q20" s="18"/>
      <c r="R20" s="18"/>
      <c r="S20" s="10">
        <f>P20/K20</f>
        <v>1</v>
      </c>
      <c r="T20" s="18"/>
    </row>
    <row r="21" spans="1:21" s="32" customFormat="1" ht="88.9" customHeight="1" x14ac:dyDescent="0.25">
      <c r="A21" s="406"/>
      <c r="B21" s="406"/>
      <c r="C21" s="382"/>
      <c r="D21" s="403"/>
      <c r="E21" s="382"/>
      <c r="F21" s="382"/>
      <c r="G21" s="410"/>
      <c r="H21" s="410"/>
      <c r="I21" s="139" t="s">
        <v>64</v>
      </c>
      <c r="J21" s="415"/>
      <c r="K21" s="194">
        <v>0</v>
      </c>
      <c r="L21" s="194">
        <v>1</v>
      </c>
      <c r="M21" s="194">
        <v>1</v>
      </c>
      <c r="N21" s="135" t="s">
        <v>24</v>
      </c>
      <c r="O21" s="121" t="s">
        <v>25</v>
      </c>
      <c r="P21" s="129">
        <v>0</v>
      </c>
      <c r="Q21" s="18"/>
      <c r="R21" s="18"/>
      <c r="S21" s="10">
        <v>1</v>
      </c>
      <c r="T21" s="18"/>
    </row>
    <row r="22" spans="1:21" s="32" customFormat="1" ht="29.25" customHeight="1" x14ac:dyDescent="0.25">
      <c r="E22" s="90"/>
      <c r="F22" s="374"/>
      <c r="G22" s="374"/>
      <c r="J22" s="11"/>
      <c r="S22" s="190">
        <f>(S8+S10+S11+S12+S13+S14+S17+S18+S19+S20+S21)/11</f>
        <v>0.90909090909090906</v>
      </c>
      <c r="U22" s="16" t="s">
        <v>123</v>
      </c>
    </row>
    <row r="23" spans="1:21" s="32" customFormat="1" ht="28.5" customHeight="1" x14ac:dyDescent="0.25">
      <c r="E23" s="90"/>
      <c r="F23" s="373"/>
      <c r="G23" s="373"/>
      <c r="S23" s="17">
        <f>S22*0.17</f>
        <v>0.15454545454545454</v>
      </c>
      <c r="U23" s="32" t="s">
        <v>124</v>
      </c>
    </row>
    <row r="24" spans="1:21" s="32" customFormat="1" ht="53.45" customHeight="1" x14ac:dyDescent="0.25">
      <c r="E24" s="70" t="s">
        <v>220</v>
      </c>
      <c r="F24" s="320">
        <f>SUM(J8:J21)</f>
        <v>458084536</v>
      </c>
      <c r="G24" s="321"/>
    </row>
    <row r="25" spans="1:21" ht="39" customHeight="1" x14ac:dyDescent="0.25">
      <c r="E25" s="70" t="s">
        <v>94</v>
      </c>
      <c r="F25" s="316" t="s">
        <v>303</v>
      </c>
      <c r="G25" s="317"/>
      <c r="H25" s="32"/>
      <c r="J25" s="32"/>
    </row>
    <row r="26" spans="1:21" ht="30" x14ac:dyDescent="0.25">
      <c r="E26" s="71" t="s">
        <v>19</v>
      </c>
      <c r="F26" s="316" t="s">
        <v>304</v>
      </c>
      <c r="G26" s="317"/>
    </row>
    <row r="27" spans="1:21" ht="36" customHeight="1" x14ac:dyDescent="0.25">
      <c r="E27" s="71" t="s">
        <v>20</v>
      </c>
      <c r="F27" s="314">
        <v>0.23</v>
      </c>
      <c r="G27" s="315"/>
    </row>
    <row r="28" spans="1:21" ht="15.75" x14ac:dyDescent="0.25">
      <c r="E28" s="71" t="s">
        <v>21</v>
      </c>
      <c r="F28" s="314"/>
      <c r="G28" s="315"/>
    </row>
    <row r="29" spans="1:21" ht="19.899999999999999" customHeight="1" x14ac:dyDescent="0.25"/>
    <row r="30" spans="1:21" x14ac:dyDescent="0.25">
      <c r="F30" s="32"/>
    </row>
  </sheetData>
  <autoFilter ref="A7:T24" xr:uid="{00000000-0009-0000-0000-000004000000}"/>
  <mergeCells count="61">
    <mergeCell ref="F28:G28"/>
    <mergeCell ref="F24:G24"/>
    <mergeCell ref="F25:G25"/>
    <mergeCell ref="S14:S16"/>
    <mergeCell ref="T14:T16"/>
    <mergeCell ref="M14:M16"/>
    <mergeCell ref="J17:J21"/>
    <mergeCell ref="J14:J15"/>
    <mergeCell ref="F26:G26"/>
    <mergeCell ref="F27:G27"/>
    <mergeCell ref="B14:B21"/>
    <mergeCell ref="A14:A21"/>
    <mergeCell ref="P14:P16"/>
    <mergeCell ref="Q14:Q16"/>
    <mergeCell ref="R14:R16"/>
    <mergeCell ref="D14:D21"/>
    <mergeCell ref="F14:F21"/>
    <mergeCell ref="E14:E21"/>
    <mergeCell ref="C14:C21"/>
    <mergeCell ref="O14:O16"/>
    <mergeCell ref="G17:G21"/>
    <mergeCell ref="H17:H21"/>
    <mergeCell ref="G14:G16"/>
    <mergeCell ref="H14:H16"/>
    <mergeCell ref="I14:I16"/>
    <mergeCell ref="L14:L16"/>
    <mergeCell ref="G10:G13"/>
    <mergeCell ref="H10:H13"/>
    <mergeCell ref="H8:H9"/>
    <mergeCell ref="B8:B13"/>
    <mergeCell ref="A8:A13"/>
    <mergeCell ref="C8:C13"/>
    <mergeCell ref="D8:D13"/>
    <mergeCell ref="E8:E13"/>
    <mergeCell ref="F8:F13"/>
    <mergeCell ref="J8:J9"/>
    <mergeCell ref="I8:I9"/>
    <mergeCell ref="K14:K16"/>
    <mergeCell ref="N14:N16"/>
    <mergeCell ref="J10:J13"/>
    <mergeCell ref="A3:T5"/>
    <mergeCell ref="A6:O6"/>
    <mergeCell ref="P6:T6"/>
    <mergeCell ref="F23:G23"/>
    <mergeCell ref="F22:G22"/>
    <mergeCell ref="Q8:Q9"/>
    <mergeCell ref="R8:R9"/>
    <mergeCell ref="S8:S9"/>
    <mergeCell ref="T8:T9"/>
    <mergeCell ref="N8:N9"/>
    <mergeCell ref="O8:O9"/>
    <mergeCell ref="P8:P9"/>
    <mergeCell ref="G8:G9"/>
    <mergeCell ref="K8:K9"/>
    <mergeCell ref="L8:L9"/>
    <mergeCell ref="M8:M9"/>
    <mergeCell ref="A1:F2"/>
    <mergeCell ref="G1:T1"/>
    <mergeCell ref="G2:H2"/>
    <mergeCell ref="I2:J2"/>
    <mergeCell ref="K2:T2"/>
  </mergeCell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8"/>
  <sheetViews>
    <sheetView topLeftCell="F19" zoomScale="80" zoomScaleNormal="80" workbookViewId="0">
      <selection activeCell="J24" sqref="J24:K24"/>
    </sheetView>
  </sheetViews>
  <sheetFormatPr baseColWidth="10" defaultRowHeight="15" x14ac:dyDescent="0.25"/>
  <cols>
    <col min="2" max="2" width="41.28515625" customWidth="1"/>
    <col min="3" max="3" width="27.7109375" style="32" customWidth="1"/>
    <col min="4" max="4" width="18" customWidth="1"/>
    <col min="5" max="5" width="39" customWidth="1"/>
    <col min="6" max="6" width="28.42578125" customWidth="1"/>
    <col min="7" max="7" width="23.28515625" customWidth="1"/>
    <col min="8" max="8" width="32" customWidth="1"/>
    <col min="9" max="9" width="39.42578125" style="45" customWidth="1"/>
    <col min="10" max="10" width="22.7109375" customWidth="1"/>
    <col min="11" max="11" width="22.5703125" customWidth="1"/>
    <col min="12" max="12" width="19" customWidth="1"/>
    <col min="13" max="13" width="19.42578125" customWidth="1"/>
    <col min="14" max="14" width="16.85546875" customWidth="1"/>
    <col min="15" max="15" width="19.42578125" customWidth="1"/>
    <col min="16" max="16" width="16.7109375" customWidth="1"/>
    <col min="17" max="19" width="15.42578125" customWidth="1"/>
    <col min="20" max="20" width="15.7109375" customWidth="1"/>
    <col min="21" max="21" width="12.42578125" customWidth="1"/>
  </cols>
  <sheetData>
    <row r="1" spans="1:22" ht="35.25" customHeight="1" x14ac:dyDescent="0.25">
      <c r="A1" s="258"/>
      <c r="B1" s="259"/>
      <c r="C1" s="259"/>
      <c r="D1" s="259"/>
      <c r="E1" s="259"/>
      <c r="F1" s="307"/>
      <c r="G1" s="264" t="s">
        <v>48</v>
      </c>
      <c r="H1" s="264"/>
      <c r="I1" s="264"/>
      <c r="J1" s="264"/>
      <c r="K1" s="264"/>
      <c r="L1" s="264"/>
      <c r="M1" s="264"/>
      <c r="N1" s="264"/>
      <c r="O1" s="264"/>
      <c r="P1" s="264"/>
      <c r="Q1" s="264"/>
      <c r="R1" s="264"/>
      <c r="S1" s="264"/>
      <c r="T1" s="264"/>
    </row>
    <row r="2" spans="1:22" ht="37.5" customHeight="1" x14ac:dyDescent="0.25">
      <c r="A2" s="261"/>
      <c r="B2" s="262"/>
      <c r="C2" s="262"/>
      <c r="D2" s="262"/>
      <c r="E2" s="262"/>
      <c r="F2" s="308"/>
      <c r="G2" s="265" t="s">
        <v>76</v>
      </c>
      <c r="H2" s="266"/>
      <c r="I2" s="265" t="s">
        <v>198</v>
      </c>
      <c r="J2" s="267"/>
      <c r="K2" s="265" t="s">
        <v>218</v>
      </c>
      <c r="L2" s="267"/>
      <c r="M2" s="267"/>
      <c r="N2" s="267"/>
      <c r="O2" s="267"/>
      <c r="P2" s="267"/>
      <c r="Q2" s="267"/>
      <c r="R2" s="267"/>
      <c r="S2" s="267"/>
      <c r="T2" s="267"/>
    </row>
    <row r="3" spans="1:22" ht="15.75" customHeight="1" x14ac:dyDescent="0.25">
      <c r="A3" s="269" t="s">
        <v>197</v>
      </c>
      <c r="B3" s="269"/>
      <c r="C3" s="269"/>
      <c r="D3" s="269"/>
      <c r="E3" s="269"/>
      <c r="F3" s="269"/>
      <c r="G3" s="269"/>
      <c r="H3" s="269"/>
      <c r="I3" s="269"/>
      <c r="J3" s="269"/>
      <c r="K3" s="269"/>
      <c r="L3" s="269"/>
      <c r="M3" s="269"/>
      <c r="N3" s="269"/>
      <c r="O3" s="269"/>
      <c r="P3" s="269"/>
      <c r="Q3" s="269"/>
      <c r="R3" s="269"/>
      <c r="S3" s="269"/>
      <c r="T3" s="269"/>
    </row>
    <row r="4" spans="1:22" ht="15.75" customHeight="1" x14ac:dyDescent="0.25">
      <c r="A4" s="269"/>
      <c r="B4" s="269"/>
      <c r="C4" s="269"/>
      <c r="D4" s="269"/>
      <c r="E4" s="269"/>
      <c r="F4" s="269"/>
      <c r="G4" s="269"/>
      <c r="H4" s="269"/>
      <c r="I4" s="269"/>
      <c r="J4" s="269"/>
      <c r="K4" s="269"/>
      <c r="L4" s="269"/>
      <c r="M4" s="269"/>
      <c r="N4" s="269"/>
      <c r="O4" s="269"/>
      <c r="P4" s="269"/>
      <c r="Q4" s="269"/>
      <c r="R4" s="269"/>
      <c r="S4" s="269"/>
      <c r="T4" s="269"/>
    </row>
    <row r="5" spans="1:22" ht="15.75" customHeight="1" x14ac:dyDescent="0.25">
      <c r="A5" s="269"/>
      <c r="B5" s="269"/>
      <c r="C5" s="269"/>
      <c r="D5" s="269"/>
      <c r="E5" s="269"/>
      <c r="F5" s="269"/>
      <c r="G5" s="269"/>
      <c r="H5" s="269"/>
      <c r="I5" s="269"/>
      <c r="J5" s="269"/>
      <c r="K5" s="269"/>
      <c r="L5" s="269"/>
      <c r="M5" s="269"/>
      <c r="N5" s="269"/>
      <c r="O5" s="269"/>
      <c r="P5" s="269"/>
      <c r="Q5" s="269"/>
      <c r="R5" s="269"/>
      <c r="S5" s="269"/>
      <c r="T5" s="269"/>
    </row>
    <row r="6" spans="1:22" ht="15.75" customHeight="1" x14ac:dyDescent="0.25">
      <c r="A6" s="306" t="s">
        <v>17</v>
      </c>
      <c r="B6" s="306"/>
      <c r="C6" s="306"/>
      <c r="D6" s="306"/>
      <c r="E6" s="306"/>
      <c r="F6" s="306"/>
      <c r="G6" s="306"/>
      <c r="H6" s="306"/>
      <c r="I6" s="306"/>
      <c r="J6" s="306"/>
      <c r="K6" s="306"/>
      <c r="L6" s="306"/>
      <c r="M6" s="306"/>
      <c r="N6" s="306"/>
      <c r="O6" s="306"/>
      <c r="P6" s="306" t="s">
        <v>18</v>
      </c>
      <c r="Q6" s="306"/>
      <c r="R6" s="306"/>
      <c r="S6" s="306"/>
      <c r="T6" s="306"/>
    </row>
    <row r="7" spans="1:22" ht="63" x14ac:dyDescent="0.25">
      <c r="A7" s="1" t="s">
        <v>0</v>
      </c>
      <c r="B7" s="1" t="s">
        <v>1</v>
      </c>
      <c r="C7" s="34" t="s">
        <v>72</v>
      </c>
      <c r="D7" s="1" t="s">
        <v>2</v>
      </c>
      <c r="E7" s="1" t="s">
        <v>119</v>
      </c>
      <c r="F7" s="1" t="s">
        <v>120</v>
      </c>
      <c r="G7" s="1" t="s">
        <v>3</v>
      </c>
      <c r="H7" s="1" t="s">
        <v>5</v>
      </c>
      <c r="I7" s="58" t="s">
        <v>4</v>
      </c>
      <c r="J7" s="28" t="s">
        <v>60</v>
      </c>
      <c r="K7" s="1" t="s">
        <v>7</v>
      </c>
      <c r="L7" s="1" t="s">
        <v>10</v>
      </c>
      <c r="M7" s="1" t="s">
        <v>9</v>
      </c>
      <c r="N7" s="2" t="s">
        <v>6</v>
      </c>
      <c r="O7" s="2" t="s">
        <v>11</v>
      </c>
      <c r="P7" s="4" t="s">
        <v>13</v>
      </c>
      <c r="Q7" s="4" t="s">
        <v>12</v>
      </c>
      <c r="R7" s="4" t="s">
        <v>14</v>
      </c>
      <c r="S7" s="4" t="s">
        <v>15</v>
      </c>
      <c r="T7" s="1" t="s">
        <v>16</v>
      </c>
    </row>
    <row r="8" spans="1:22" s="45" customFormat="1" ht="90" x14ac:dyDescent="0.25">
      <c r="A8" s="206">
        <v>1</v>
      </c>
      <c r="B8" s="206">
        <v>2021002129</v>
      </c>
      <c r="C8" s="206" t="s">
        <v>146</v>
      </c>
      <c r="D8" s="217">
        <v>200356</v>
      </c>
      <c r="E8" s="206" t="s">
        <v>103</v>
      </c>
      <c r="F8" s="206" t="s">
        <v>104</v>
      </c>
      <c r="G8" s="207" t="s">
        <v>106</v>
      </c>
      <c r="H8" s="283" t="s">
        <v>107</v>
      </c>
      <c r="I8" s="207" t="s">
        <v>308</v>
      </c>
      <c r="J8" s="206" t="s">
        <v>306</v>
      </c>
      <c r="K8" s="207">
        <v>12</v>
      </c>
      <c r="L8" s="207">
        <v>12</v>
      </c>
      <c r="M8" s="207">
        <v>12</v>
      </c>
      <c r="N8" s="207" t="s">
        <v>43</v>
      </c>
      <c r="O8" s="207" t="s">
        <v>108</v>
      </c>
      <c r="P8" s="213">
        <v>12</v>
      </c>
      <c r="Q8" s="218"/>
      <c r="R8" s="218"/>
      <c r="S8" s="220">
        <v>1</v>
      </c>
      <c r="T8" s="219"/>
    </row>
    <row r="9" spans="1:22" ht="37.15" customHeight="1" x14ac:dyDescent="0.25">
      <c r="A9" s="407">
        <v>2</v>
      </c>
      <c r="B9" s="407">
        <v>2021002130</v>
      </c>
      <c r="C9" s="394" t="s">
        <v>141</v>
      </c>
      <c r="D9" s="281">
        <v>200354</v>
      </c>
      <c r="E9" s="283" t="s">
        <v>103</v>
      </c>
      <c r="F9" s="283" t="s">
        <v>104</v>
      </c>
      <c r="G9" s="294" t="s">
        <v>106</v>
      </c>
      <c r="H9" s="291"/>
      <c r="I9" s="92" t="s">
        <v>266</v>
      </c>
      <c r="J9" s="422" t="s">
        <v>196</v>
      </c>
      <c r="K9" s="93">
        <v>2</v>
      </c>
      <c r="L9" s="63">
        <v>1</v>
      </c>
      <c r="M9" s="63">
        <v>2</v>
      </c>
      <c r="N9" s="33" t="s">
        <v>43</v>
      </c>
      <c r="O9" s="33" t="s">
        <v>108</v>
      </c>
      <c r="P9" s="124">
        <v>2</v>
      </c>
      <c r="Q9" s="36"/>
      <c r="R9" s="36"/>
      <c r="S9" s="10">
        <f>P9/K9</f>
        <v>1</v>
      </c>
      <c r="T9" s="101"/>
    </row>
    <row r="10" spans="1:22" s="32" customFormat="1" ht="37.15" customHeight="1" x14ac:dyDescent="0.25">
      <c r="A10" s="408"/>
      <c r="B10" s="408"/>
      <c r="C10" s="383"/>
      <c r="D10" s="309"/>
      <c r="E10" s="291"/>
      <c r="F10" s="291"/>
      <c r="G10" s="294"/>
      <c r="H10" s="291"/>
      <c r="I10" s="92" t="s">
        <v>267</v>
      </c>
      <c r="J10" s="423"/>
      <c r="K10" s="93">
        <v>1</v>
      </c>
      <c r="L10" s="63">
        <v>1</v>
      </c>
      <c r="M10" s="63">
        <v>1</v>
      </c>
      <c r="N10" s="33" t="s">
        <v>43</v>
      </c>
      <c r="O10" s="33" t="s">
        <v>108</v>
      </c>
      <c r="P10" s="124">
        <v>1</v>
      </c>
      <c r="Q10" s="36"/>
      <c r="R10" s="36"/>
      <c r="S10" s="10">
        <f t="shared" ref="S10:S19" si="0">P10/K10</f>
        <v>1</v>
      </c>
      <c r="T10" s="101"/>
    </row>
    <row r="11" spans="1:22" ht="41.45" customHeight="1" x14ac:dyDescent="0.25">
      <c r="A11" s="408"/>
      <c r="B11" s="408"/>
      <c r="C11" s="383"/>
      <c r="D11" s="309"/>
      <c r="E11" s="291"/>
      <c r="F11" s="291"/>
      <c r="G11" s="294"/>
      <c r="H11" s="291"/>
      <c r="I11" s="92" t="s">
        <v>268</v>
      </c>
      <c r="J11" s="423"/>
      <c r="K11" s="93">
        <v>2</v>
      </c>
      <c r="L11" s="63">
        <v>2</v>
      </c>
      <c r="M11" s="63">
        <v>2</v>
      </c>
      <c r="N11" s="33" t="s">
        <v>43</v>
      </c>
      <c r="O11" s="33" t="s">
        <v>108</v>
      </c>
      <c r="P11" s="122">
        <v>1</v>
      </c>
      <c r="Q11" s="36"/>
      <c r="R11" s="36"/>
      <c r="S11" s="10">
        <f t="shared" si="0"/>
        <v>0.5</v>
      </c>
      <c r="T11" s="101"/>
    </row>
    <row r="12" spans="1:22" ht="90.6" customHeight="1" x14ac:dyDescent="0.25">
      <c r="A12" s="408"/>
      <c r="B12" s="408"/>
      <c r="C12" s="383"/>
      <c r="D12" s="309"/>
      <c r="E12" s="291"/>
      <c r="F12" s="291"/>
      <c r="G12" s="294"/>
      <c r="H12" s="291"/>
      <c r="I12" s="92" t="s">
        <v>194</v>
      </c>
      <c r="J12" s="423"/>
      <c r="K12" s="93">
        <v>4</v>
      </c>
      <c r="L12" s="63">
        <v>4</v>
      </c>
      <c r="M12" s="63">
        <v>4</v>
      </c>
      <c r="N12" s="33" t="s">
        <v>43</v>
      </c>
      <c r="O12" s="33" t="s">
        <v>108</v>
      </c>
      <c r="P12" s="124">
        <v>1</v>
      </c>
      <c r="Q12" s="36"/>
      <c r="R12" s="36"/>
      <c r="S12" s="10">
        <f t="shared" si="0"/>
        <v>0.25</v>
      </c>
      <c r="T12" s="101"/>
    </row>
    <row r="13" spans="1:22" ht="104.45" customHeight="1" x14ac:dyDescent="0.25">
      <c r="A13" s="408"/>
      <c r="B13" s="408"/>
      <c r="C13" s="383"/>
      <c r="D13" s="309"/>
      <c r="E13" s="291"/>
      <c r="F13" s="291"/>
      <c r="G13" s="294"/>
      <c r="H13" s="291"/>
      <c r="I13" s="92" t="s">
        <v>292</v>
      </c>
      <c r="J13" s="423"/>
      <c r="K13" s="93">
        <v>1</v>
      </c>
      <c r="L13" s="63">
        <v>1</v>
      </c>
      <c r="M13" s="63">
        <v>1</v>
      </c>
      <c r="N13" s="33" t="s">
        <v>43</v>
      </c>
      <c r="O13" s="33" t="s">
        <v>108</v>
      </c>
      <c r="P13" s="122">
        <v>0</v>
      </c>
      <c r="Q13" s="36"/>
      <c r="R13" s="36"/>
      <c r="S13" s="10">
        <f t="shared" si="0"/>
        <v>0</v>
      </c>
      <c r="T13" s="101"/>
    </row>
    <row r="14" spans="1:22" ht="90.6" customHeight="1" x14ac:dyDescent="0.25">
      <c r="A14" s="408"/>
      <c r="B14" s="408"/>
      <c r="C14" s="383"/>
      <c r="D14" s="309"/>
      <c r="E14" s="291"/>
      <c r="F14" s="291"/>
      <c r="G14" s="294"/>
      <c r="H14" s="291"/>
      <c r="I14" s="92" t="s">
        <v>269</v>
      </c>
      <c r="J14" s="423"/>
      <c r="K14" s="93">
        <v>1</v>
      </c>
      <c r="L14" s="66">
        <v>1</v>
      </c>
      <c r="M14" s="66">
        <v>1</v>
      </c>
      <c r="N14" s="33" t="s">
        <v>43</v>
      </c>
      <c r="O14" s="33" t="s">
        <v>108</v>
      </c>
      <c r="P14" s="124">
        <v>0</v>
      </c>
      <c r="Q14" s="18"/>
      <c r="R14" s="18"/>
      <c r="S14" s="10">
        <f t="shared" si="0"/>
        <v>0</v>
      </c>
      <c r="T14" s="14"/>
      <c r="U14" s="16"/>
      <c r="V14" s="32"/>
    </row>
    <row r="15" spans="1:22" ht="151.9" customHeight="1" x14ac:dyDescent="0.25">
      <c r="A15" s="408"/>
      <c r="B15" s="408"/>
      <c r="C15" s="383"/>
      <c r="D15" s="309"/>
      <c r="E15" s="291"/>
      <c r="F15" s="291"/>
      <c r="G15" s="294"/>
      <c r="H15" s="284"/>
      <c r="I15" s="92" t="s">
        <v>270</v>
      </c>
      <c r="J15" s="423"/>
      <c r="K15" s="93">
        <v>1</v>
      </c>
      <c r="L15" s="66">
        <v>1</v>
      </c>
      <c r="M15" s="66">
        <v>1</v>
      </c>
      <c r="N15" s="33" t="s">
        <v>43</v>
      </c>
      <c r="O15" s="33" t="s">
        <v>108</v>
      </c>
      <c r="P15" s="125">
        <v>1</v>
      </c>
      <c r="Q15" s="18"/>
      <c r="R15" s="18"/>
      <c r="S15" s="10">
        <f t="shared" si="0"/>
        <v>1</v>
      </c>
      <c r="T15" s="18"/>
      <c r="U15" s="32"/>
      <c r="V15" s="32"/>
    </row>
    <row r="16" spans="1:22" s="32" customFormat="1" ht="63" customHeight="1" x14ac:dyDescent="0.25">
      <c r="A16" s="408"/>
      <c r="B16" s="408"/>
      <c r="C16" s="383"/>
      <c r="D16" s="309"/>
      <c r="E16" s="291"/>
      <c r="F16" s="291"/>
      <c r="G16" s="294" t="s">
        <v>105</v>
      </c>
      <c r="H16" s="294" t="s">
        <v>195</v>
      </c>
      <c r="I16" s="92" t="s">
        <v>271</v>
      </c>
      <c r="J16" s="423"/>
      <c r="K16" s="93">
        <v>1</v>
      </c>
      <c r="L16" s="63">
        <v>1</v>
      </c>
      <c r="M16" s="63">
        <v>1</v>
      </c>
      <c r="N16" s="33" t="s">
        <v>43</v>
      </c>
      <c r="O16" s="33" t="s">
        <v>108</v>
      </c>
      <c r="P16" s="122">
        <v>1</v>
      </c>
      <c r="Q16" s="18"/>
      <c r="R16" s="18"/>
      <c r="S16" s="10">
        <f t="shared" si="0"/>
        <v>1</v>
      </c>
      <c r="T16" s="18"/>
    </row>
    <row r="17" spans="1:21" s="32" customFormat="1" ht="61.9" customHeight="1" x14ac:dyDescent="0.25">
      <c r="A17" s="408"/>
      <c r="B17" s="408"/>
      <c r="C17" s="383"/>
      <c r="D17" s="309"/>
      <c r="E17" s="291"/>
      <c r="F17" s="291"/>
      <c r="G17" s="294"/>
      <c r="H17" s="294"/>
      <c r="I17" s="92" t="s">
        <v>272</v>
      </c>
      <c r="J17" s="423"/>
      <c r="K17" s="93">
        <v>1</v>
      </c>
      <c r="L17" s="63">
        <v>1</v>
      </c>
      <c r="M17" s="63">
        <v>1</v>
      </c>
      <c r="N17" s="33" t="s">
        <v>43</v>
      </c>
      <c r="O17" s="33" t="s">
        <v>108</v>
      </c>
      <c r="P17" s="122">
        <v>1</v>
      </c>
      <c r="Q17" s="18"/>
      <c r="R17" s="18"/>
      <c r="S17" s="10">
        <f t="shared" si="0"/>
        <v>1</v>
      </c>
      <c r="T17" s="18"/>
    </row>
    <row r="18" spans="1:21" s="32" customFormat="1" ht="91.9" customHeight="1" x14ac:dyDescent="0.25">
      <c r="A18" s="408"/>
      <c r="B18" s="408"/>
      <c r="C18" s="383"/>
      <c r="D18" s="309"/>
      <c r="E18" s="291"/>
      <c r="F18" s="291"/>
      <c r="G18" s="294"/>
      <c r="H18" s="294"/>
      <c r="I18" s="92" t="s">
        <v>293</v>
      </c>
      <c r="J18" s="423"/>
      <c r="K18" s="93">
        <v>1</v>
      </c>
      <c r="L18" s="63">
        <v>1</v>
      </c>
      <c r="M18" s="63">
        <v>1</v>
      </c>
      <c r="N18" s="33" t="s">
        <v>43</v>
      </c>
      <c r="O18" s="33" t="s">
        <v>108</v>
      </c>
      <c r="P18" s="124">
        <v>0</v>
      </c>
      <c r="Q18" s="18"/>
      <c r="R18" s="18"/>
      <c r="S18" s="10">
        <f t="shared" si="0"/>
        <v>0</v>
      </c>
      <c r="T18" s="18"/>
    </row>
    <row r="19" spans="1:21" s="32" customFormat="1" ht="90" customHeight="1" x14ac:dyDescent="0.25">
      <c r="A19" s="409"/>
      <c r="B19" s="409"/>
      <c r="C19" s="382"/>
      <c r="D19" s="282"/>
      <c r="E19" s="284"/>
      <c r="F19" s="284"/>
      <c r="G19" s="294"/>
      <c r="H19" s="294"/>
      <c r="I19" s="92" t="s">
        <v>294</v>
      </c>
      <c r="J19" s="424"/>
      <c r="K19" s="93">
        <v>1</v>
      </c>
      <c r="L19" s="63">
        <v>1</v>
      </c>
      <c r="M19" s="63">
        <v>1</v>
      </c>
      <c r="N19" s="33" t="s">
        <v>43</v>
      </c>
      <c r="O19" s="33" t="s">
        <v>108</v>
      </c>
      <c r="P19" s="122">
        <v>0</v>
      </c>
      <c r="Q19" s="18"/>
      <c r="R19" s="18"/>
      <c r="S19" s="10">
        <f t="shared" si="0"/>
        <v>0</v>
      </c>
      <c r="T19" s="18"/>
    </row>
    <row r="20" spans="1:21" s="32" customFormat="1" ht="30" x14ac:dyDescent="0.25">
      <c r="A20" s="84"/>
      <c r="B20" s="84"/>
      <c r="C20" s="98"/>
      <c r="D20" s="99"/>
      <c r="E20" s="94"/>
      <c r="F20" s="94"/>
      <c r="G20" s="94"/>
      <c r="H20" s="94"/>
      <c r="I20" s="95"/>
      <c r="J20" s="96"/>
      <c r="K20" s="97"/>
      <c r="L20" s="84"/>
      <c r="M20" s="84"/>
      <c r="N20" s="94"/>
      <c r="O20" s="94"/>
      <c r="P20" s="41"/>
      <c r="Q20" s="20"/>
      <c r="R20" s="20"/>
      <c r="S20" s="189">
        <f>(S9+S10+S11+S12+S13+S14+S15+S16+S17+S18+S19)/11</f>
        <v>0.52272727272727271</v>
      </c>
      <c r="T20" s="20"/>
      <c r="U20" s="16" t="s">
        <v>123</v>
      </c>
    </row>
    <row r="21" spans="1:21" s="32" customFormat="1" ht="15.75" x14ac:dyDescent="0.25">
      <c r="A21" s="84"/>
      <c r="B21" s="84"/>
      <c r="C21" s="98"/>
      <c r="D21" s="99"/>
      <c r="E21" s="94"/>
      <c r="F21" s="94"/>
      <c r="G21" s="94"/>
      <c r="H21" s="94"/>
      <c r="I21" s="95"/>
      <c r="J21" s="96"/>
      <c r="K21" s="97"/>
      <c r="L21" s="22"/>
      <c r="M21" s="22"/>
      <c r="N21" s="94"/>
      <c r="O21" s="94"/>
      <c r="P21" s="20"/>
      <c r="Q21" s="20"/>
      <c r="R21" s="20"/>
      <c r="S21" s="21">
        <f>S20*0.1</f>
        <v>5.2272727272727276E-2</v>
      </c>
      <c r="T21" s="20"/>
      <c r="U21" s="32" t="s">
        <v>124</v>
      </c>
    </row>
    <row r="22" spans="1:21" s="32" customFormat="1" ht="24.75" customHeight="1" x14ac:dyDescent="0.25">
      <c r="B22" s="100"/>
      <c r="C22" s="98"/>
      <c r="D22" s="99"/>
      <c r="E22" s="94"/>
      <c r="F22" s="94"/>
      <c r="G22" s="94"/>
      <c r="H22" s="94"/>
      <c r="I22" s="70" t="s">
        <v>220</v>
      </c>
      <c r="J22" s="420" t="s">
        <v>307</v>
      </c>
      <c r="K22" s="421"/>
      <c r="S22" s="17"/>
    </row>
    <row r="23" spans="1:21" s="32" customFormat="1" ht="24.75" customHeight="1" x14ac:dyDescent="0.25">
      <c r="C23" s="98"/>
      <c r="D23" s="99"/>
      <c r="E23" s="94"/>
      <c r="F23" s="94"/>
      <c r="G23" s="94"/>
      <c r="H23" s="94"/>
      <c r="I23" s="70" t="s">
        <v>94</v>
      </c>
      <c r="J23" s="420" t="s">
        <v>307</v>
      </c>
      <c r="K23" s="421"/>
    </row>
    <row r="24" spans="1:21" ht="31.9" customHeight="1" x14ac:dyDescent="0.25">
      <c r="B24" s="39" t="s">
        <v>93</v>
      </c>
      <c r="C24" s="425"/>
      <c r="D24" s="425"/>
      <c r="I24" s="71" t="s">
        <v>19</v>
      </c>
      <c r="J24" s="418">
        <v>141731213</v>
      </c>
      <c r="K24" s="419"/>
    </row>
    <row r="25" spans="1:21" ht="39.6" customHeight="1" x14ac:dyDescent="0.25">
      <c r="B25" s="39" t="s">
        <v>94</v>
      </c>
      <c r="C25" s="426" t="s">
        <v>196</v>
      </c>
      <c r="D25" s="427"/>
      <c r="I25" s="71" t="s">
        <v>20</v>
      </c>
      <c r="J25" s="314">
        <v>0.216</v>
      </c>
      <c r="K25" s="315"/>
    </row>
    <row r="26" spans="1:21" ht="36.6" customHeight="1" x14ac:dyDescent="0.25">
      <c r="B26" s="40" t="s">
        <v>19</v>
      </c>
      <c r="C26" s="426" t="s">
        <v>196</v>
      </c>
      <c r="D26" s="427"/>
      <c r="I26" s="71" t="s">
        <v>21</v>
      </c>
      <c r="J26" s="314"/>
      <c r="K26" s="315"/>
    </row>
    <row r="27" spans="1:21" ht="44.45" customHeight="1" x14ac:dyDescent="0.25">
      <c r="B27" s="40" t="s">
        <v>20</v>
      </c>
      <c r="C27" s="314"/>
      <c r="D27" s="315"/>
    </row>
    <row r="28" spans="1:21" ht="15.75" customHeight="1" x14ac:dyDescent="0.25">
      <c r="B28" s="40" t="s">
        <v>21</v>
      </c>
      <c r="C28" s="314"/>
      <c r="D28" s="315"/>
    </row>
  </sheetData>
  <autoFilter ref="A7:T28" xr:uid="{00000000-0009-0000-0000-000005000000}"/>
  <mergeCells count="29">
    <mergeCell ref="J26:K26"/>
    <mergeCell ref="C25:D25"/>
    <mergeCell ref="C26:D26"/>
    <mergeCell ref="C27:D27"/>
    <mergeCell ref="C28:D28"/>
    <mergeCell ref="A9:A19"/>
    <mergeCell ref="C24:D24"/>
    <mergeCell ref="B9:B19"/>
    <mergeCell ref="G16:G19"/>
    <mergeCell ref="H16:H19"/>
    <mergeCell ref="C9:C19"/>
    <mergeCell ref="D9:D19"/>
    <mergeCell ref="E9:E19"/>
    <mergeCell ref="F9:F19"/>
    <mergeCell ref="G9:G15"/>
    <mergeCell ref="P6:T6"/>
    <mergeCell ref="A1:F2"/>
    <mergeCell ref="G1:T1"/>
    <mergeCell ref="G2:H2"/>
    <mergeCell ref="I2:J2"/>
    <mergeCell ref="K2:T2"/>
    <mergeCell ref="A3:T5"/>
    <mergeCell ref="A6:O6"/>
    <mergeCell ref="J24:K24"/>
    <mergeCell ref="J25:K25"/>
    <mergeCell ref="H8:H15"/>
    <mergeCell ref="J22:K22"/>
    <mergeCell ref="J23:K23"/>
    <mergeCell ref="J9:J19"/>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6"/>
  <sheetViews>
    <sheetView tabSelected="1" topLeftCell="A37" zoomScale="80" zoomScaleNormal="80" workbookViewId="0">
      <selection activeCell="G34" sqref="G34:G39"/>
    </sheetView>
  </sheetViews>
  <sheetFormatPr baseColWidth="10" defaultRowHeight="15" x14ac:dyDescent="0.25"/>
  <cols>
    <col min="1" max="1" width="17.7109375" customWidth="1"/>
    <col min="2" max="2" width="24.140625" customWidth="1"/>
    <col min="3" max="3" width="30" style="32" customWidth="1"/>
    <col min="4" max="4" width="13.140625" customWidth="1"/>
    <col min="5" max="5" width="32.28515625" customWidth="1"/>
    <col min="6" max="6" width="20.85546875" customWidth="1"/>
    <col min="7" max="7" width="19" customWidth="1"/>
    <col min="8" max="8" width="28.28515625" customWidth="1"/>
    <col min="9" max="9" width="35" customWidth="1"/>
    <col min="10" max="10" width="30.7109375" customWidth="1"/>
    <col min="11" max="11" width="17.28515625" customWidth="1"/>
    <col min="12" max="12" width="16.140625" customWidth="1"/>
    <col min="13" max="13" width="16.28515625" customWidth="1"/>
    <col min="14" max="14" width="19.7109375" customWidth="1"/>
    <col min="15" max="15" width="17.7109375" customWidth="1"/>
    <col min="16" max="16" width="20" customWidth="1"/>
    <col min="17" max="17" width="16.85546875" customWidth="1"/>
    <col min="18" max="18" width="17.85546875" customWidth="1"/>
    <col min="19" max="19" width="15.42578125" customWidth="1"/>
    <col min="20" max="20" width="19" customWidth="1"/>
    <col min="21" max="21" width="13.85546875" customWidth="1"/>
  </cols>
  <sheetData>
    <row r="1" spans="1:21" ht="35.25" customHeight="1" x14ac:dyDescent="0.25">
      <c r="A1" s="258"/>
      <c r="B1" s="259"/>
      <c r="C1" s="259"/>
      <c r="D1" s="259"/>
      <c r="E1" s="259"/>
      <c r="F1" s="307"/>
      <c r="G1" s="264" t="s">
        <v>48</v>
      </c>
      <c r="H1" s="264"/>
      <c r="I1" s="264"/>
      <c r="J1" s="264"/>
      <c r="K1" s="264"/>
      <c r="L1" s="264"/>
      <c r="M1" s="264"/>
      <c r="N1" s="264"/>
      <c r="O1" s="264"/>
      <c r="P1" s="264"/>
      <c r="Q1" s="264"/>
      <c r="R1" s="264"/>
      <c r="S1" s="264"/>
      <c r="T1" s="264"/>
    </row>
    <row r="2" spans="1:21" ht="37.5" customHeight="1" x14ac:dyDescent="0.25">
      <c r="A2" s="261"/>
      <c r="B2" s="262"/>
      <c r="C2" s="262"/>
      <c r="D2" s="262"/>
      <c r="E2" s="262"/>
      <c r="F2" s="308"/>
      <c r="G2" s="265" t="s">
        <v>76</v>
      </c>
      <c r="H2" s="266"/>
      <c r="I2" s="265" t="s">
        <v>198</v>
      </c>
      <c r="J2" s="267"/>
      <c r="K2" s="265" t="s">
        <v>219</v>
      </c>
      <c r="L2" s="267"/>
      <c r="M2" s="267"/>
      <c r="N2" s="267"/>
      <c r="O2" s="267"/>
      <c r="P2" s="267"/>
      <c r="Q2" s="267"/>
      <c r="R2" s="267"/>
      <c r="S2" s="267"/>
      <c r="T2" s="267"/>
    </row>
    <row r="3" spans="1:21" ht="15.75" customHeight="1" x14ac:dyDescent="0.25">
      <c r="A3" s="269" t="s">
        <v>199</v>
      </c>
      <c r="B3" s="269"/>
      <c r="C3" s="269"/>
      <c r="D3" s="269"/>
      <c r="E3" s="269"/>
      <c r="F3" s="269"/>
      <c r="G3" s="269"/>
      <c r="H3" s="269"/>
      <c r="I3" s="269"/>
      <c r="J3" s="269"/>
      <c r="K3" s="269"/>
      <c r="L3" s="269"/>
      <c r="M3" s="269"/>
      <c r="N3" s="269"/>
      <c r="O3" s="269"/>
      <c r="P3" s="269"/>
      <c r="Q3" s="269"/>
      <c r="R3" s="269"/>
      <c r="S3" s="269"/>
      <c r="T3" s="269"/>
    </row>
    <row r="4" spans="1:21" ht="15.75" customHeight="1" x14ac:dyDescent="0.25">
      <c r="A4" s="269"/>
      <c r="B4" s="269"/>
      <c r="C4" s="269"/>
      <c r="D4" s="269"/>
      <c r="E4" s="269"/>
      <c r="F4" s="269"/>
      <c r="G4" s="269"/>
      <c r="H4" s="269"/>
      <c r="I4" s="269"/>
      <c r="J4" s="269"/>
      <c r="K4" s="269"/>
      <c r="L4" s="269"/>
      <c r="M4" s="269"/>
      <c r="N4" s="269"/>
      <c r="O4" s="269"/>
      <c r="P4" s="269"/>
      <c r="Q4" s="269"/>
      <c r="R4" s="269"/>
      <c r="S4" s="269"/>
      <c r="T4" s="269"/>
    </row>
    <row r="5" spans="1:21" ht="15.75" customHeight="1" x14ac:dyDescent="0.25">
      <c r="A5" s="269"/>
      <c r="B5" s="269"/>
      <c r="C5" s="269"/>
      <c r="D5" s="269"/>
      <c r="E5" s="269"/>
      <c r="F5" s="269"/>
      <c r="G5" s="269"/>
      <c r="H5" s="269"/>
      <c r="I5" s="269"/>
      <c r="J5" s="269"/>
      <c r="K5" s="269"/>
      <c r="L5" s="269"/>
      <c r="M5" s="269"/>
      <c r="N5" s="269"/>
      <c r="O5" s="269"/>
      <c r="P5" s="269"/>
      <c r="Q5" s="269"/>
      <c r="R5" s="269"/>
      <c r="S5" s="269"/>
      <c r="T5" s="269"/>
    </row>
    <row r="6" spans="1:21" ht="15.75" customHeight="1" x14ac:dyDescent="0.25">
      <c r="A6" s="306" t="s">
        <v>17</v>
      </c>
      <c r="B6" s="306"/>
      <c r="C6" s="306"/>
      <c r="D6" s="306"/>
      <c r="E6" s="306"/>
      <c r="F6" s="306"/>
      <c r="G6" s="306"/>
      <c r="H6" s="306"/>
      <c r="I6" s="306"/>
      <c r="J6" s="306"/>
      <c r="K6" s="306"/>
      <c r="L6" s="306"/>
      <c r="M6" s="306"/>
      <c r="N6" s="306"/>
      <c r="O6" s="306"/>
      <c r="P6" s="306" t="s">
        <v>18</v>
      </c>
      <c r="Q6" s="306"/>
      <c r="R6" s="306"/>
      <c r="S6" s="306"/>
      <c r="T6" s="306"/>
    </row>
    <row r="7" spans="1:21" ht="63" x14ac:dyDescent="0.25">
      <c r="A7" s="7" t="s">
        <v>0</v>
      </c>
      <c r="B7" s="7" t="s">
        <v>1</v>
      </c>
      <c r="C7" s="34" t="s">
        <v>72</v>
      </c>
      <c r="D7" s="7" t="s">
        <v>2</v>
      </c>
      <c r="E7" s="7" t="s">
        <v>119</v>
      </c>
      <c r="F7" s="7" t="s">
        <v>120</v>
      </c>
      <c r="G7" s="7" t="s">
        <v>3</v>
      </c>
      <c r="H7" s="7" t="s">
        <v>5</v>
      </c>
      <c r="I7" s="7" t="s">
        <v>4</v>
      </c>
      <c r="J7" s="28" t="s">
        <v>60</v>
      </c>
      <c r="K7" s="7" t="s">
        <v>7</v>
      </c>
      <c r="L7" s="7" t="s">
        <v>10</v>
      </c>
      <c r="M7" s="7" t="s">
        <v>9</v>
      </c>
      <c r="N7" s="2" t="s">
        <v>6</v>
      </c>
      <c r="O7" s="2" t="s">
        <v>11</v>
      </c>
      <c r="P7" s="4" t="s">
        <v>13</v>
      </c>
      <c r="Q7" s="4" t="s">
        <v>12</v>
      </c>
      <c r="R7" s="4" t="s">
        <v>14</v>
      </c>
      <c r="S7" s="4" t="s">
        <v>15</v>
      </c>
      <c r="T7" s="7" t="s">
        <v>16</v>
      </c>
    </row>
    <row r="8" spans="1:21" s="45" customFormat="1" ht="139.5" customHeight="1" x14ac:dyDescent="0.25">
      <c r="A8" s="56">
        <v>1</v>
      </c>
      <c r="B8" s="56">
        <v>2021002129</v>
      </c>
      <c r="C8" s="54" t="s">
        <v>146</v>
      </c>
      <c r="D8" s="56">
        <v>200356</v>
      </c>
      <c r="E8" s="54" t="s">
        <v>111</v>
      </c>
      <c r="F8" s="54" t="s">
        <v>116</v>
      </c>
      <c r="G8" s="44" t="s">
        <v>210</v>
      </c>
      <c r="H8" s="102" t="s">
        <v>117</v>
      </c>
      <c r="I8" s="43" t="s">
        <v>200</v>
      </c>
      <c r="J8" s="59">
        <v>0</v>
      </c>
      <c r="K8" s="131">
        <v>1</v>
      </c>
      <c r="L8" s="131">
        <v>1</v>
      </c>
      <c r="M8" s="131">
        <v>1</v>
      </c>
      <c r="N8" s="187" t="s">
        <v>49</v>
      </c>
      <c r="O8" s="185" t="s">
        <v>50</v>
      </c>
      <c r="P8" s="131">
        <v>1</v>
      </c>
      <c r="Q8" s="72"/>
      <c r="R8" s="72"/>
      <c r="S8" s="10">
        <f>P8/K8</f>
        <v>1</v>
      </c>
      <c r="T8" s="79"/>
    </row>
    <row r="9" spans="1:21" s="32" customFormat="1" ht="85.9" customHeight="1" x14ac:dyDescent="0.25">
      <c r="A9" s="384">
        <v>5</v>
      </c>
      <c r="B9" s="384">
        <v>2021002134</v>
      </c>
      <c r="C9" s="333" t="s">
        <v>152</v>
      </c>
      <c r="D9" s="333">
        <v>200357</v>
      </c>
      <c r="E9" s="381" t="s">
        <v>111</v>
      </c>
      <c r="F9" s="381" t="s">
        <v>116</v>
      </c>
      <c r="G9" s="381" t="s">
        <v>201</v>
      </c>
      <c r="H9" s="333" t="s">
        <v>118</v>
      </c>
      <c r="I9" s="126" t="s">
        <v>273</v>
      </c>
      <c r="J9" s="338">
        <v>1000000000</v>
      </c>
      <c r="K9" s="186">
        <v>10</v>
      </c>
      <c r="L9" s="186">
        <v>10</v>
      </c>
      <c r="M9" s="186">
        <v>10</v>
      </c>
      <c r="N9" s="187" t="s">
        <v>45</v>
      </c>
      <c r="O9" s="185" t="s">
        <v>23</v>
      </c>
      <c r="P9" s="186">
        <v>10</v>
      </c>
      <c r="Q9" s="42"/>
      <c r="R9" s="42"/>
      <c r="S9" s="10">
        <f>P9/K9</f>
        <v>1</v>
      </c>
      <c r="T9" s="76"/>
    </row>
    <row r="10" spans="1:21" s="32" customFormat="1" ht="45" x14ac:dyDescent="0.25">
      <c r="A10" s="384"/>
      <c r="B10" s="384"/>
      <c r="C10" s="333"/>
      <c r="D10" s="333"/>
      <c r="E10" s="381"/>
      <c r="F10" s="381"/>
      <c r="G10" s="381"/>
      <c r="H10" s="333"/>
      <c r="I10" s="128" t="s">
        <v>275</v>
      </c>
      <c r="J10" s="338"/>
      <c r="K10" s="186">
        <v>25</v>
      </c>
      <c r="L10" s="186">
        <v>25</v>
      </c>
      <c r="M10" s="186">
        <v>25</v>
      </c>
      <c r="N10" s="187" t="s">
        <v>45</v>
      </c>
      <c r="O10" s="185" t="s">
        <v>23</v>
      </c>
      <c r="P10" s="186">
        <v>25</v>
      </c>
      <c r="Q10" s="72"/>
      <c r="R10" s="72"/>
      <c r="S10" s="10">
        <f>P10/K10</f>
        <v>1</v>
      </c>
      <c r="T10" s="79"/>
      <c r="U10" s="45"/>
    </row>
    <row r="11" spans="1:21" s="32" customFormat="1" ht="45" x14ac:dyDescent="0.25">
      <c r="A11" s="384"/>
      <c r="B11" s="384"/>
      <c r="C11" s="333"/>
      <c r="D11" s="333"/>
      <c r="E11" s="381"/>
      <c r="F11" s="381"/>
      <c r="G11" s="381"/>
      <c r="H11" s="333"/>
      <c r="I11" s="128" t="s">
        <v>276</v>
      </c>
      <c r="J11" s="338"/>
      <c r="K11" s="186">
        <v>1</v>
      </c>
      <c r="L11" s="186">
        <v>1</v>
      </c>
      <c r="M11" s="186">
        <v>1</v>
      </c>
      <c r="N11" s="187" t="s">
        <v>45</v>
      </c>
      <c r="O11" s="185" t="s">
        <v>25</v>
      </c>
      <c r="P11" s="186">
        <v>1</v>
      </c>
      <c r="Q11" s="72"/>
      <c r="R11" s="72"/>
      <c r="S11" s="10">
        <f t="shared" ref="S11:S15" si="0">P11/K11</f>
        <v>1</v>
      </c>
      <c r="T11" s="79"/>
      <c r="U11" s="45"/>
    </row>
    <row r="12" spans="1:21" s="32" customFormat="1" ht="45" x14ac:dyDescent="0.25">
      <c r="A12" s="384"/>
      <c r="B12" s="384"/>
      <c r="C12" s="333"/>
      <c r="D12" s="333"/>
      <c r="E12" s="381"/>
      <c r="F12" s="381"/>
      <c r="G12" s="381"/>
      <c r="H12" s="333"/>
      <c r="I12" s="126" t="s">
        <v>202</v>
      </c>
      <c r="J12" s="338"/>
      <c r="K12" s="186">
        <v>1</v>
      </c>
      <c r="L12" s="186">
        <v>1</v>
      </c>
      <c r="M12" s="186">
        <v>1</v>
      </c>
      <c r="N12" s="187" t="s">
        <v>45</v>
      </c>
      <c r="O12" s="185" t="s">
        <v>23</v>
      </c>
      <c r="P12" s="186">
        <v>1</v>
      </c>
      <c r="Q12" s="72"/>
      <c r="R12" s="72"/>
      <c r="S12" s="10">
        <f t="shared" si="0"/>
        <v>1</v>
      </c>
      <c r="T12" s="79"/>
      <c r="U12" s="45"/>
    </row>
    <row r="13" spans="1:21" s="32" customFormat="1" ht="45" x14ac:dyDescent="0.25">
      <c r="A13" s="384"/>
      <c r="B13" s="384"/>
      <c r="C13" s="333"/>
      <c r="D13" s="333"/>
      <c r="E13" s="381"/>
      <c r="F13" s="381"/>
      <c r="G13" s="381"/>
      <c r="H13" s="333"/>
      <c r="I13" s="126" t="s">
        <v>203</v>
      </c>
      <c r="J13" s="338"/>
      <c r="K13" s="186">
        <v>1</v>
      </c>
      <c r="L13" s="186">
        <v>1</v>
      </c>
      <c r="M13" s="186">
        <v>1</v>
      </c>
      <c r="N13" s="187" t="s">
        <v>45</v>
      </c>
      <c r="O13" s="185" t="s">
        <v>23</v>
      </c>
      <c r="P13" s="186">
        <v>1</v>
      </c>
      <c r="Q13" s="72"/>
      <c r="R13" s="72"/>
      <c r="S13" s="10">
        <f t="shared" si="0"/>
        <v>1</v>
      </c>
      <c r="T13" s="79"/>
      <c r="U13" s="45"/>
    </row>
    <row r="14" spans="1:21" s="32" customFormat="1" ht="45" x14ac:dyDescent="0.25">
      <c r="A14" s="384"/>
      <c r="B14" s="384"/>
      <c r="C14" s="333"/>
      <c r="D14" s="333"/>
      <c r="E14" s="381"/>
      <c r="F14" s="381"/>
      <c r="G14" s="381"/>
      <c r="H14" s="333"/>
      <c r="I14" s="128" t="s">
        <v>109</v>
      </c>
      <c r="J14" s="338"/>
      <c r="K14" s="186">
        <v>7</v>
      </c>
      <c r="L14" s="186">
        <v>7</v>
      </c>
      <c r="M14" s="186">
        <v>7</v>
      </c>
      <c r="N14" s="187" t="s">
        <v>45</v>
      </c>
      <c r="O14" s="185" t="s">
        <v>23</v>
      </c>
      <c r="P14" s="186">
        <v>0</v>
      </c>
      <c r="Q14" s="72"/>
      <c r="R14" s="72"/>
      <c r="S14" s="10">
        <f t="shared" si="0"/>
        <v>0</v>
      </c>
      <c r="T14" s="79"/>
      <c r="U14" s="45"/>
    </row>
    <row r="15" spans="1:21" s="32" customFormat="1" ht="48.6" customHeight="1" x14ac:dyDescent="0.25">
      <c r="A15" s="384"/>
      <c r="B15" s="384"/>
      <c r="C15" s="333"/>
      <c r="D15" s="333"/>
      <c r="E15" s="381"/>
      <c r="F15" s="381"/>
      <c r="G15" s="381"/>
      <c r="H15" s="333"/>
      <c r="I15" s="128" t="s">
        <v>277</v>
      </c>
      <c r="J15" s="338"/>
      <c r="K15" s="186">
        <v>1</v>
      </c>
      <c r="L15" s="186">
        <v>1</v>
      </c>
      <c r="M15" s="186">
        <v>1</v>
      </c>
      <c r="N15" s="187" t="s">
        <v>45</v>
      </c>
      <c r="O15" s="185" t="s">
        <v>23</v>
      </c>
      <c r="P15" s="186">
        <v>1</v>
      </c>
      <c r="Q15" s="141"/>
      <c r="R15" s="141"/>
      <c r="S15" s="10">
        <f t="shared" si="0"/>
        <v>1</v>
      </c>
      <c r="T15" s="142"/>
      <c r="U15" s="45"/>
    </row>
    <row r="16" spans="1:21" s="32" customFormat="1" ht="81.75" customHeight="1" x14ac:dyDescent="0.25">
      <c r="A16" s="384"/>
      <c r="B16" s="384"/>
      <c r="C16" s="333"/>
      <c r="D16" s="333"/>
      <c r="E16" s="381"/>
      <c r="F16" s="381"/>
      <c r="G16" s="381"/>
      <c r="H16" s="333"/>
      <c r="I16" s="123" t="s">
        <v>274</v>
      </c>
      <c r="J16" s="393"/>
      <c r="K16" s="184">
        <v>1</v>
      </c>
      <c r="L16" s="184">
        <v>1</v>
      </c>
      <c r="M16" s="184">
        <v>1</v>
      </c>
      <c r="N16" s="187" t="s">
        <v>45</v>
      </c>
      <c r="O16" s="185" t="s">
        <v>23</v>
      </c>
      <c r="P16" s="186">
        <v>1</v>
      </c>
      <c r="Q16" s="141"/>
      <c r="R16" s="141"/>
      <c r="S16" s="10">
        <f>P16/K16</f>
        <v>1</v>
      </c>
      <c r="T16" s="142"/>
      <c r="U16" s="45"/>
    </row>
    <row r="17" spans="1:22" s="32" customFormat="1" ht="37.5" customHeight="1" x14ac:dyDescent="0.25">
      <c r="A17" s="384"/>
      <c r="B17" s="384"/>
      <c r="C17" s="333"/>
      <c r="D17" s="333"/>
      <c r="E17" s="381"/>
      <c r="F17" s="381"/>
      <c r="G17" s="381"/>
      <c r="H17" s="333"/>
      <c r="I17" s="435" t="s">
        <v>278</v>
      </c>
      <c r="J17" s="338"/>
      <c r="K17" s="384">
        <v>1</v>
      </c>
      <c r="L17" s="384">
        <v>1</v>
      </c>
      <c r="M17" s="384">
        <v>1</v>
      </c>
      <c r="N17" s="439" t="s">
        <v>45</v>
      </c>
      <c r="O17" s="381" t="s">
        <v>23</v>
      </c>
      <c r="P17" s="384">
        <v>1</v>
      </c>
      <c r="Q17" s="407"/>
      <c r="R17" s="407"/>
      <c r="S17" s="365">
        <f t="shared" ref="S17" si="1">P17/K17</f>
        <v>1</v>
      </c>
      <c r="T17" s="412"/>
      <c r="U17" s="45"/>
    </row>
    <row r="18" spans="1:22" s="32" customFormat="1" ht="15" customHeight="1" x14ac:dyDescent="0.25">
      <c r="A18" s="384"/>
      <c r="B18" s="384"/>
      <c r="C18" s="333"/>
      <c r="D18" s="333"/>
      <c r="E18" s="381"/>
      <c r="F18" s="381"/>
      <c r="G18" s="381"/>
      <c r="H18" s="333"/>
      <c r="I18" s="406"/>
      <c r="J18" s="393"/>
      <c r="K18" s="378"/>
      <c r="L18" s="378"/>
      <c r="M18" s="378"/>
      <c r="N18" s="440"/>
      <c r="O18" s="382"/>
      <c r="P18" s="384"/>
      <c r="Q18" s="409"/>
      <c r="R18" s="409"/>
      <c r="S18" s="366"/>
      <c r="T18" s="436"/>
      <c r="U18" s="45"/>
    </row>
    <row r="19" spans="1:22" s="32" customFormat="1" ht="138" customHeight="1" x14ac:dyDescent="0.25">
      <c r="A19" s="210">
        <v>1</v>
      </c>
      <c r="B19" s="210">
        <v>2021002129</v>
      </c>
      <c r="C19" s="208" t="s">
        <v>146</v>
      </c>
      <c r="D19" s="208">
        <v>200356</v>
      </c>
      <c r="E19" s="209" t="s">
        <v>111</v>
      </c>
      <c r="F19" s="209" t="s">
        <v>116</v>
      </c>
      <c r="G19" s="209" t="s">
        <v>204</v>
      </c>
      <c r="H19" s="208" t="s">
        <v>295</v>
      </c>
      <c r="I19" s="211" t="s">
        <v>279</v>
      </c>
      <c r="J19" s="215" t="s">
        <v>297</v>
      </c>
      <c r="K19" s="210">
        <v>6</v>
      </c>
      <c r="L19" s="210">
        <v>6</v>
      </c>
      <c r="M19" s="210">
        <v>6</v>
      </c>
      <c r="N19" s="214" t="s">
        <v>44</v>
      </c>
      <c r="O19" s="209" t="s">
        <v>40</v>
      </c>
      <c r="P19" s="210">
        <v>6</v>
      </c>
      <c r="Q19" s="131"/>
      <c r="R19" s="131"/>
      <c r="S19" s="10">
        <f t="shared" ref="S19" si="2">P19/K19</f>
        <v>1</v>
      </c>
      <c r="T19" s="212"/>
      <c r="U19" s="45"/>
    </row>
    <row r="20" spans="1:22" s="32" customFormat="1" ht="30" x14ac:dyDescent="0.25">
      <c r="A20" s="384"/>
      <c r="B20" s="384"/>
      <c r="C20" s="438"/>
      <c r="D20" s="384"/>
      <c r="E20" s="333"/>
      <c r="F20" s="333"/>
      <c r="G20" s="333"/>
      <c r="H20" s="437"/>
      <c r="I20" s="44" t="s">
        <v>280</v>
      </c>
      <c r="J20" s="441" t="s">
        <v>296</v>
      </c>
      <c r="K20" s="186">
        <v>1</v>
      </c>
      <c r="L20" s="186">
        <v>1</v>
      </c>
      <c r="M20" s="186">
        <v>1</v>
      </c>
      <c r="N20" s="187" t="s">
        <v>44</v>
      </c>
      <c r="O20" s="185" t="s">
        <v>40</v>
      </c>
      <c r="P20" s="186">
        <v>1</v>
      </c>
      <c r="Q20" s="72"/>
      <c r="R20" s="72"/>
      <c r="S20" s="10">
        <f t="shared" ref="S20:S25" si="3">P20/K20</f>
        <v>1</v>
      </c>
      <c r="T20" s="79"/>
      <c r="U20" s="45"/>
    </row>
    <row r="21" spans="1:22" s="32" customFormat="1" ht="109.9" customHeight="1" x14ac:dyDescent="0.25">
      <c r="A21" s="384"/>
      <c r="B21" s="384"/>
      <c r="C21" s="438"/>
      <c r="D21" s="384"/>
      <c r="E21" s="333"/>
      <c r="F21" s="333"/>
      <c r="G21" s="333"/>
      <c r="H21" s="437"/>
      <c r="I21" s="44" t="s">
        <v>205</v>
      </c>
      <c r="J21" s="441"/>
      <c r="K21" s="186">
        <v>1</v>
      </c>
      <c r="L21" s="186">
        <v>1</v>
      </c>
      <c r="M21" s="186">
        <v>1</v>
      </c>
      <c r="N21" s="187" t="s">
        <v>44</v>
      </c>
      <c r="O21" s="185" t="s">
        <v>40</v>
      </c>
      <c r="P21" s="186">
        <v>1</v>
      </c>
      <c r="Q21" s="72"/>
      <c r="R21" s="72"/>
      <c r="S21" s="10">
        <f t="shared" si="3"/>
        <v>1</v>
      </c>
      <c r="T21" s="79"/>
      <c r="U21" s="45"/>
    </row>
    <row r="22" spans="1:22" ht="40.5" customHeight="1" x14ac:dyDescent="0.25">
      <c r="A22" s="384"/>
      <c r="B22" s="384"/>
      <c r="C22" s="438"/>
      <c r="D22" s="384"/>
      <c r="E22" s="333"/>
      <c r="F22" s="333"/>
      <c r="G22" s="333"/>
      <c r="H22" s="437"/>
      <c r="I22" s="44" t="s">
        <v>281</v>
      </c>
      <c r="J22" s="442"/>
      <c r="K22" s="104">
        <v>1</v>
      </c>
      <c r="L22" s="104">
        <v>1</v>
      </c>
      <c r="M22" s="104">
        <v>1</v>
      </c>
      <c r="N22" s="187" t="s">
        <v>44</v>
      </c>
      <c r="O22" s="185" t="s">
        <v>40</v>
      </c>
      <c r="P22" s="186">
        <v>1</v>
      </c>
      <c r="Q22" s="75"/>
      <c r="R22" s="75"/>
      <c r="S22" s="10">
        <f t="shared" si="3"/>
        <v>1</v>
      </c>
      <c r="T22" s="75"/>
      <c r="U22" s="16"/>
      <c r="V22" s="32"/>
    </row>
    <row r="23" spans="1:22" ht="119.25" customHeight="1" x14ac:dyDescent="0.25">
      <c r="A23" s="42">
        <v>4</v>
      </c>
      <c r="B23" s="42">
        <v>2021002133</v>
      </c>
      <c r="C23" s="44" t="s">
        <v>154</v>
      </c>
      <c r="D23" s="42">
        <v>200358</v>
      </c>
      <c r="E23" s="44" t="s">
        <v>111</v>
      </c>
      <c r="F23" s="44" t="s">
        <v>116</v>
      </c>
      <c r="G23" s="44" t="s">
        <v>153</v>
      </c>
      <c r="H23" s="74" t="s">
        <v>155</v>
      </c>
      <c r="I23" s="44" t="s">
        <v>282</v>
      </c>
      <c r="J23" s="103">
        <v>276199240</v>
      </c>
      <c r="K23" s="186">
        <v>1</v>
      </c>
      <c r="L23" s="186">
        <v>1</v>
      </c>
      <c r="M23" s="186">
        <v>1</v>
      </c>
      <c r="N23" s="186" t="s">
        <v>52</v>
      </c>
      <c r="O23" s="186" t="s">
        <v>25</v>
      </c>
      <c r="P23" s="186">
        <v>1</v>
      </c>
      <c r="Q23" s="75"/>
      <c r="R23" s="75"/>
      <c r="S23" s="10">
        <f t="shared" si="3"/>
        <v>1</v>
      </c>
      <c r="T23" s="75"/>
      <c r="U23" s="32"/>
      <c r="V23" s="32"/>
    </row>
    <row r="24" spans="1:22" ht="45" x14ac:dyDescent="0.25">
      <c r="A24" s="377">
        <v>1</v>
      </c>
      <c r="B24" s="377">
        <v>2021002129</v>
      </c>
      <c r="C24" s="398" t="s">
        <v>146</v>
      </c>
      <c r="D24" s="377">
        <v>200356</v>
      </c>
      <c r="E24" s="333" t="s">
        <v>111</v>
      </c>
      <c r="F24" s="333" t="s">
        <v>116</v>
      </c>
      <c r="G24" s="333" t="s">
        <v>211</v>
      </c>
      <c r="H24" s="443" t="s">
        <v>206</v>
      </c>
      <c r="I24" s="43" t="s">
        <v>207</v>
      </c>
      <c r="J24" s="338">
        <v>0</v>
      </c>
      <c r="K24" s="186">
        <v>1</v>
      </c>
      <c r="L24" s="186">
        <v>1</v>
      </c>
      <c r="M24" s="186">
        <v>1</v>
      </c>
      <c r="N24" s="154" t="s">
        <v>209</v>
      </c>
      <c r="O24" s="154" t="s">
        <v>209</v>
      </c>
      <c r="P24" s="186">
        <v>1</v>
      </c>
      <c r="Q24" s="75"/>
      <c r="R24" s="75"/>
      <c r="S24" s="10">
        <f t="shared" si="3"/>
        <v>1</v>
      </c>
      <c r="T24" s="75"/>
    </row>
    <row r="25" spans="1:22" ht="141.75" customHeight="1" x14ac:dyDescent="0.25">
      <c r="A25" s="378"/>
      <c r="B25" s="378"/>
      <c r="C25" s="400"/>
      <c r="D25" s="378"/>
      <c r="E25" s="333"/>
      <c r="F25" s="333"/>
      <c r="G25" s="333"/>
      <c r="H25" s="444"/>
      <c r="I25" s="43" t="s">
        <v>208</v>
      </c>
      <c r="J25" s="338"/>
      <c r="K25" s="186">
        <v>1</v>
      </c>
      <c r="L25" s="186">
        <v>1</v>
      </c>
      <c r="M25" s="186">
        <v>1</v>
      </c>
      <c r="N25" s="154" t="s">
        <v>209</v>
      </c>
      <c r="O25" s="154" t="s">
        <v>209</v>
      </c>
      <c r="P25" s="186">
        <v>1</v>
      </c>
      <c r="Q25" s="75"/>
      <c r="R25" s="75"/>
      <c r="S25" s="10">
        <f t="shared" si="3"/>
        <v>1</v>
      </c>
      <c r="T25" s="75"/>
    </row>
    <row r="26" spans="1:22" s="32" customFormat="1" ht="60" x14ac:dyDescent="0.25">
      <c r="A26" s="407">
        <v>7</v>
      </c>
      <c r="B26" s="432">
        <v>2021002135</v>
      </c>
      <c r="C26" s="404" t="s">
        <v>223</v>
      </c>
      <c r="D26" s="407">
        <v>210005</v>
      </c>
      <c r="E26" s="398" t="s">
        <v>111</v>
      </c>
      <c r="F26" s="398" t="s">
        <v>116</v>
      </c>
      <c r="G26" s="398" t="s">
        <v>210</v>
      </c>
      <c r="H26" s="428" t="s">
        <v>224</v>
      </c>
      <c r="I26" s="108" t="s">
        <v>225</v>
      </c>
      <c r="J26" s="431">
        <v>15698489631</v>
      </c>
      <c r="K26" s="131">
        <v>1652</v>
      </c>
      <c r="L26" s="131">
        <v>1990</v>
      </c>
      <c r="M26" s="131">
        <v>1990</v>
      </c>
      <c r="N26" s="201" t="s">
        <v>49</v>
      </c>
      <c r="O26" s="197" t="s">
        <v>226</v>
      </c>
      <c r="P26" s="131">
        <v>1652</v>
      </c>
      <c r="Q26" s="75"/>
      <c r="R26" s="75"/>
      <c r="S26" s="10">
        <f t="shared" ref="S26:S39" si="4">P26/K26</f>
        <v>1</v>
      </c>
      <c r="T26" s="75"/>
    </row>
    <row r="27" spans="1:22" s="32" customFormat="1" ht="75" x14ac:dyDescent="0.25">
      <c r="A27" s="408"/>
      <c r="B27" s="433"/>
      <c r="C27" s="405"/>
      <c r="D27" s="408"/>
      <c r="E27" s="399"/>
      <c r="F27" s="399"/>
      <c r="G27" s="399"/>
      <c r="H27" s="429"/>
      <c r="I27" s="119" t="s">
        <v>227</v>
      </c>
      <c r="J27" s="431"/>
      <c r="K27" s="199">
        <v>191</v>
      </c>
      <c r="L27" s="199">
        <v>935</v>
      </c>
      <c r="M27" s="199">
        <v>935</v>
      </c>
      <c r="N27" s="202" t="s">
        <v>49</v>
      </c>
      <c r="O27" s="196" t="s">
        <v>226</v>
      </c>
      <c r="P27" s="199">
        <v>191</v>
      </c>
      <c r="Q27" s="75"/>
      <c r="R27" s="75"/>
      <c r="S27" s="10">
        <f t="shared" si="4"/>
        <v>1</v>
      </c>
      <c r="T27" s="75"/>
    </row>
    <row r="28" spans="1:22" s="32" customFormat="1" ht="60" x14ac:dyDescent="0.25">
      <c r="A28" s="408"/>
      <c r="B28" s="433"/>
      <c r="C28" s="405"/>
      <c r="D28" s="408"/>
      <c r="E28" s="399"/>
      <c r="F28" s="399"/>
      <c r="G28" s="399"/>
      <c r="H28" s="429"/>
      <c r="I28" s="108" t="s">
        <v>228</v>
      </c>
      <c r="J28" s="431"/>
      <c r="K28" s="200">
        <v>1066</v>
      </c>
      <c r="L28" s="200">
        <v>1814</v>
      </c>
      <c r="M28" s="200">
        <v>1814</v>
      </c>
      <c r="N28" s="201" t="s">
        <v>49</v>
      </c>
      <c r="O28" s="197" t="s">
        <v>226</v>
      </c>
      <c r="P28" s="200">
        <v>1066</v>
      </c>
      <c r="Q28" s="75"/>
      <c r="R28" s="75"/>
      <c r="S28" s="10">
        <f t="shared" si="4"/>
        <v>1</v>
      </c>
      <c r="T28" s="75"/>
    </row>
    <row r="29" spans="1:22" s="32" customFormat="1" ht="60" x14ac:dyDescent="0.25">
      <c r="A29" s="408"/>
      <c r="B29" s="433"/>
      <c r="C29" s="405"/>
      <c r="D29" s="408"/>
      <c r="E29" s="399"/>
      <c r="F29" s="399"/>
      <c r="G29" s="399"/>
      <c r="H29" s="429"/>
      <c r="I29" s="108" t="s">
        <v>229</v>
      </c>
      <c r="J29" s="431"/>
      <c r="K29" s="200">
        <v>0</v>
      </c>
      <c r="L29" s="200">
        <v>1937</v>
      </c>
      <c r="M29" s="200">
        <v>1937</v>
      </c>
      <c r="N29" s="201" t="s">
        <v>49</v>
      </c>
      <c r="O29" s="197" t="s">
        <v>226</v>
      </c>
      <c r="P29" s="200">
        <v>0</v>
      </c>
      <c r="Q29" s="75"/>
      <c r="R29" s="75"/>
      <c r="S29" s="10">
        <v>1</v>
      </c>
      <c r="T29" s="75"/>
    </row>
    <row r="30" spans="1:22" s="32" customFormat="1" ht="60" x14ac:dyDescent="0.25">
      <c r="A30" s="408"/>
      <c r="B30" s="433"/>
      <c r="C30" s="405"/>
      <c r="D30" s="408"/>
      <c r="E30" s="399"/>
      <c r="F30" s="399"/>
      <c r="G30" s="399"/>
      <c r="H30" s="429"/>
      <c r="I30" s="108" t="s">
        <v>230</v>
      </c>
      <c r="J30" s="431"/>
      <c r="K30" s="198">
        <v>64</v>
      </c>
      <c r="L30" s="198">
        <v>60</v>
      </c>
      <c r="M30" s="198">
        <v>60</v>
      </c>
      <c r="N30" s="216" t="s">
        <v>49</v>
      </c>
      <c r="O30" s="195" t="s">
        <v>226</v>
      </c>
      <c r="P30" s="198">
        <v>64</v>
      </c>
      <c r="Q30" s="75"/>
      <c r="R30" s="75"/>
      <c r="S30" s="10">
        <f t="shared" si="4"/>
        <v>1</v>
      </c>
      <c r="T30" s="75"/>
    </row>
    <row r="31" spans="1:22" s="32" customFormat="1" ht="60" x14ac:dyDescent="0.25">
      <c r="A31" s="408"/>
      <c r="B31" s="433"/>
      <c r="C31" s="405"/>
      <c r="D31" s="408"/>
      <c r="E31" s="399"/>
      <c r="F31" s="399"/>
      <c r="G31" s="399"/>
      <c r="H31" s="429"/>
      <c r="I31" s="108" t="s">
        <v>231</v>
      </c>
      <c r="J31" s="431"/>
      <c r="K31" s="200">
        <v>305</v>
      </c>
      <c r="L31" s="200">
        <v>387</v>
      </c>
      <c r="M31" s="200">
        <v>387</v>
      </c>
      <c r="N31" s="201" t="s">
        <v>49</v>
      </c>
      <c r="O31" s="197" t="s">
        <v>226</v>
      </c>
      <c r="P31" s="200">
        <v>305</v>
      </c>
      <c r="Q31" s="75"/>
      <c r="R31" s="75"/>
      <c r="S31" s="10">
        <f t="shared" si="4"/>
        <v>1</v>
      </c>
      <c r="T31" s="75"/>
    </row>
    <row r="32" spans="1:22" s="32" customFormat="1" ht="60" x14ac:dyDescent="0.25">
      <c r="A32" s="408"/>
      <c r="B32" s="433"/>
      <c r="C32" s="405"/>
      <c r="D32" s="408"/>
      <c r="E32" s="399"/>
      <c r="F32" s="399"/>
      <c r="G32" s="399"/>
      <c r="H32" s="429"/>
      <c r="I32" s="108" t="s">
        <v>232</v>
      </c>
      <c r="J32" s="431"/>
      <c r="K32" s="200">
        <v>0</v>
      </c>
      <c r="L32" s="200">
        <v>2000</v>
      </c>
      <c r="M32" s="200">
        <v>2000</v>
      </c>
      <c r="N32" s="201" t="s">
        <v>49</v>
      </c>
      <c r="O32" s="197" t="s">
        <v>226</v>
      </c>
      <c r="P32" s="200">
        <v>0</v>
      </c>
      <c r="Q32" s="75"/>
      <c r="R32" s="75"/>
      <c r="S32" s="10">
        <v>1</v>
      </c>
      <c r="T32" s="75"/>
    </row>
    <row r="33" spans="1:21" s="32" customFormat="1" ht="60" x14ac:dyDescent="0.25">
      <c r="A33" s="409"/>
      <c r="B33" s="434"/>
      <c r="C33" s="406"/>
      <c r="D33" s="409"/>
      <c r="E33" s="400"/>
      <c r="F33" s="400"/>
      <c r="G33" s="400"/>
      <c r="H33" s="430"/>
      <c r="I33" s="108" t="s">
        <v>233</v>
      </c>
      <c r="J33" s="431"/>
      <c r="K33" s="200">
        <v>0</v>
      </c>
      <c r="L33" s="200">
        <v>1000</v>
      </c>
      <c r="M33" s="200">
        <v>1000</v>
      </c>
      <c r="N33" s="201" t="s">
        <v>49</v>
      </c>
      <c r="O33" s="197" t="s">
        <v>226</v>
      </c>
      <c r="P33" s="200">
        <v>0</v>
      </c>
      <c r="Q33" s="75"/>
      <c r="R33" s="75"/>
      <c r="S33" s="10">
        <v>1</v>
      </c>
      <c r="T33" s="75"/>
    </row>
    <row r="34" spans="1:21" ht="62.45" customHeight="1" x14ac:dyDescent="0.25">
      <c r="A34" s="377">
        <v>8</v>
      </c>
      <c r="B34" s="377">
        <v>2021002136</v>
      </c>
      <c r="C34" s="398" t="s">
        <v>234</v>
      </c>
      <c r="D34" s="377">
        <v>210006</v>
      </c>
      <c r="E34" s="398" t="s">
        <v>111</v>
      </c>
      <c r="F34" s="398" t="s">
        <v>116</v>
      </c>
      <c r="G34" s="398" t="s">
        <v>210</v>
      </c>
      <c r="H34" s="428" t="s">
        <v>224</v>
      </c>
      <c r="I34" s="107" t="s">
        <v>235</v>
      </c>
      <c r="J34" s="431">
        <v>1200000000</v>
      </c>
      <c r="K34" s="186">
        <v>1</v>
      </c>
      <c r="L34" s="186">
        <v>1</v>
      </c>
      <c r="M34" s="186">
        <v>1</v>
      </c>
      <c r="N34" s="154" t="s">
        <v>49</v>
      </c>
      <c r="O34" s="183" t="s">
        <v>226</v>
      </c>
      <c r="P34" s="205">
        <v>1</v>
      </c>
      <c r="Q34" s="75"/>
      <c r="R34" s="75"/>
      <c r="S34" s="10">
        <f t="shared" si="4"/>
        <v>1</v>
      </c>
      <c r="T34" s="75"/>
    </row>
    <row r="35" spans="1:21" ht="60" x14ac:dyDescent="0.25">
      <c r="A35" s="397"/>
      <c r="B35" s="397"/>
      <c r="C35" s="399"/>
      <c r="D35" s="397"/>
      <c r="E35" s="399"/>
      <c r="F35" s="399"/>
      <c r="G35" s="399"/>
      <c r="H35" s="429"/>
      <c r="I35" s="108" t="s">
        <v>236</v>
      </c>
      <c r="J35" s="431"/>
      <c r="K35" s="184">
        <v>1</v>
      </c>
      <c r="L35" s="184">
        <v>1</v>
      </c>
      <c r="M35" s="184">
        <v>1</v>
      </c>
      <c r="N35" s="204" t="s">
        <v>49</v>
      </c>
      <c r="O35" s="182" t="s">
        <v>226</v>
      </c>
      <c r="P35" s="203">
        <v>1</v>
      </c>
      <c r="Q35" s="75"/>
      <c r="R35" s="75"/>
      <c r="S35" s="10">
        <f t="shared" si="4"/>
        <v>1</v>
      </c>
      <c r="T35" s="75"/>
    </row>
    <row r="36" spans="1:21" ht="82.5" customHeight="1" x14ac:dyDescent="0.25">
      <c r="A36" s="397"/>
      <c r="B36" s="397"/>
      <c r="C36" s="399"/>
      <c r="D36" s="397"/>
      <c r="E36" s="399"/>
      <c r="F36" s="399"/>
      <c r="G36" s="399"/>
      <c r="H36" s="429"/>
      <c r="I36" s="108" t="s">
        <v>237</v>
      </c>
      <c r="J36" s="431"/>
      <c r="K36" s="186">
        <v>1</v>
      </c>
      <c r="L36" s="186">
        <v>1</v>
      </c>
      <c r="M36" s="186">
        <v>1</v>
      </c>
      <c r="N36" s="154" t="s">
        <v>49</v>
      </c>
      <c r="O36" s="183" t="s">
        <v>226</v>
      </c>
      <c r="P36" s="205">
        <v>1</v>
      </c>
      <c r="Q36" s="75"/>
      <c r="R36" s="75"/>
      <c r="S36" s="10">
        <f t="shared" si="4"/>
        <v>1</v>
      </c>
      <c r="T36" s="75"/>
    </row>
    <row r="37" spans="1:21" ht="58.15" customHeight="1" x14ac:dyDescent="0.25">
      <c r="A37" s="397"/>
      <c r="B37" s="397"/>
      <c r="C37" s="399"/>
      <c r="D37" s="397"/>
      <c r="E37" s="399"/>
      <c r="F37" s="399"/>
      <c r="G37" s="399"/>
      <c r="H37" s="429"/>
      <c r="I37" s="108" t="s">
        <v>238</v>
      </c>
      <c r="J37" s="431"/>
      <c r="K37" s="186">
        <v>1</v>
      </c>
      <c r="L37" s="186">
        <v>1</v>
      </c>
      <c r="M37" s="186">
        <v>1</v>
      </c>
      <c r="N37" s="154" t="s">
        <v>49</v>
      </c>
      <c r="O37" s="183" t="s">
        <v>226</v>
      </c>
      <c r="P37" s="205">
        <v>1</v>
      </c>
      <c r="Q37" s="75"/>
      <c r="R37" s="75"/>
      <c r="S37" s="10">
        <f t="shared" si="4"/>
        <v>1</v>
      </c>
      <c r="T37" s="75"/>
    </row>
    <row r="38" spans="1:21" ht="60" x14ac:dyDescent="0.25">
      <c r="A38" s="397"/>
      <c r="B38" s="397"/>
      <c r="C38" s="399"/>
      <c r="D38" s="397"/>
      <c r="E38" s="399"/>
      <c r="F38" s="399"/>
      <c r="G38" s="399"/>
      <c r="H38" s="429"/>
      <c r="I38" s="108" t="s">
        <v>239</v>
      </c>
      <c r="J38" s="431"/>
      <c r="K38" s="186">
        <v>1</v>
      </c>
      <c r="L38" s="186">
        <v>1</v>
      </c>
      <c r="M38" s="186">
        <v>1</v>
      </c>
      <c r="N38" s="154" t="s">
        <v>49</v>
      </c>
      <c r="O38" s="183" t="s">
        <v>226</v>
      </c>
      <c r="P38" s="205">
        <v>1</v>
      </c>
      <c r="Q38" s="75"/>
      <c r="R38" s="75"/>
      <c r="S38" s="10">
        <f t="shared" si="4"/>
        <v>1</v>
      </c>
      <c r="T38" s="75"/>
    </row>
    <row r="39" spans="1:21" ht="60" x14ac:dyDescent="0.25">
      <c r="A39" s="378"/>
      <c r="B39" s="378"/>
      <c r="C39" s="400"/>
      <c r="D39" s="378"/>
      <c r="E39" s="400"/>
      <c r="F39" s="400"/>
      <c r="G39" s="400"/>
      <c r="H39" s="430"/>
      <c r="I39" s="108" t="s">
        <v>283</v>
      </c>
      <c r="J39" s="431"/>
      <c r="K39" s="186">
        <v>1</v>
      </c>
      <c r="L39" s="186">
        <v>1</v>
      </c>
      <c r="M39" s="186">
        <v>1</v>
      </c>
      <c r="N39" s="154" t="s">
        <v>49</v>
      </c>
      <c r="O39" s="183" t="s">
        <v>226</v>
      </c>
      <c r="P39" s="205">
        <v>1</v>
      </c>
      <c r="Q39" s="75"/>
      <c r="R39" s="75"/>
      <c r="S39" s="10">
        <f t="shared" si="4"/>
        <v>1</v>
      </c>
      <c r="T39" s="75"/>
    </row>
    <row r="40" spans="1:21" ht="30" x14ac:dyDescent="0.25">
      <c r="A40" s="112"/>
      <c r="B40" s="112"/>
      <c r="C40" s="113"/>
      <c r="D40" s="112"/>
      <c r="E40" s="113"/>
      <c r="F40" s="113"/>
      <c r="G40" s="113"/>
      <c r="H40" s="118"/>
      <c r="I40" s="114"/>
      <c r="J40" s="115"/>
      <c r="K40" s="112"/>
      <c r="L40" s="112"/>
      <c r="M40" s="112"/>
      <c r="N40" s="116"/>
      <c r="O40" s="116"/>
      <c r="P40" s="117"/>
      <c r="Q40" s="117"/>
      <c r="R40" s="117"/>
      <c r="S40" s="189" t="e">
        <f>(S8+S9+S10+S11+S12+S13+S14+S15+S16+S17+#REF!+S20+S22+S21+S23+S24+S25+S26+S27+S28+S29+S30+S31+S32+S33+S34+S35+S36+S37+S38+S39)/31</f>
        <v>#REF!</v>
      </c>
      <c r="T40" s="117"/>
      <c r="U40" s="16" t="s">
        <v>123</v>
      </c>
    </row>
    <row r="41" spans="1:21" ht="15.75" x14ac:dyDescent="0.25">
      <c r="A41" s="112"/>
      <c r="B41" s="112"/>
      <c r="C41" s="113"/>
      <c r="D41" s="112"/>
      <c r="E41" s="113"/>
      <c r="F41" s="113"/>
      <c r="G41" s="113"/>
      <c r="H41" s="118"/>
      <c r="I41" s="114"/>
      <c r="J41" s="115"/>
      <c r="K41" s="112"/>
      <c r="L41" s="112"/>
      <c r="M41" s="112"/>
      <c r="N41" s="116"/>
      <c r="O41" s="116"/>
      <c r="P41" s="117"/>
      <c r="Q41" s="117"/>
      <c r="R41" s="117"/>
      <c r="S41" s="189" t="e">
        <f>S40*0.09</f>
        <v>#REF!</v>
      </c>
      <c r="T41" s="117"/>
      <c r="U41" s="32" t="s">
        <v>124</v>
      </c>
    </row>
    <row r="42" spans="1:21" x14ac:dyDescent="0.25">
      <c r="A42" s="20"/>
      <c r="B42" s="20"/>
      <c r="C42" s="20"/>
      <c r="D42" s="20"/>
      <c r="E42" s="20"/>
      <c r="F42" s="20"/>
      <c r="G42" s="20"/>
      <c r="H42" s="20"/>
      <c r="I42" s="20"/>
      <c r="J42" s="109"/>
      <c r="K42" s="20"/>
      <c r="L42" s="32"/>
      <c r="M42" s="32"/>
      <c r="N42" s="32"/>
      <c r="O42" s="32"/>
      <c r="P42" s="32"/>
      <c r="Q42" s="32"/>
      <c r="R42" s="32"/>
      <c r="T42" s="32"/>
    </row>
    <row r="43" spans="1:21" ht="15.75" x14ac:dyDescent="0.25">
      <c r="A43" s="32"/>
      <c r="B43" s="32"/>
      <c r="D43" s="32"/>
      <c r="E43" s="52" t="s">
        <v>221</v>
      </c>
      <c r="F43" s="316" t="s">
        <v>298</v>
      </c>
      <c r="G43" s="317"/>
      <c r="H43" s="20"/>
      <c r="I43" s="20"/>
      <c r="J43" s="32"/>
      <c r="K43" s="32"/>
      <c r="L43" s="32"/>
      <c r="M43" s="32"/>
      <c r="N43" s="32"/>
      <c r="O43" s="32"/>
      <c r="P43" s="32"/>
      <c r="Q43" s="32"/>
      <c r="R43" s="32"/>
      <c r="T43" s="32"/>
    </row>
    <row r="44" spans="1:21" ht="15.75" x14ac:dyDescent="0.25">
      <c r="A44" s="32"/>
      <c r="B44" s="32"/>
      <c r="D44" s="32"/>
      <c r="E44" s="52" t="s">
        <v>222</v>
      </c>
      <c r="F44" s="316" t="s">
        <v>298</v>
      </c>
      <c r="G44" s="317"/>
      <c r="H44" s="20"/>
      <c r="I44" s="20"/>
      <c r="J44" s="11"/>
      <c r="K44" s="32"/>
      <c r="L44" s="32"/>
      <c r="M44" s="32"/>
      <c r="N44" s="32"/>
      <c r="O44" s="32"/>
      <c r="P44" s="32"/>
      <c r="Q44" s="32"/>
      <c r="R44" s="32"/>
      <c r="S44" s="32"/>
      <c r="T44" s="32"/>
    </row>
    <row r="45" spans="1:21" ht="30" x14ac:dyDescent="0.25">
      <c r="A45" s="32"/>
      <c r="B45" s="32"/>
      <c r="D45" s="32"/>
      <c r="E45" s="53" t="s">
        <v>19</v>
      </c>
      <c r="F45" s="316" t="s">
        <v>305</v>
      </c>
      <c r="G45" s="317"/>
      <c r="H45" s="20"/>
      <c r="J45" s="32"/>
      <c r="K45" s="32"/>
      <c r="L45" s="32"/>
      <c r="M45" s="32"/>
      <c r="N45" s="32"/>
      <c r="O45" s="32"/>
      <c r="P45" s="32"/>
      <c r="Q45" s="32"/>
      <c r="R45" s="32"/>
      <c r="S45" s="32"/>
      <c r="T45" s="32"/>
    </row>
    <row r="46" spans="1:21" ht="15.75" x14ac:dyDescent="0.25">
      <c r="A46" s="32"/>
      <c r="B46" s="32"/>
      <c r="D46" s="32"/>
      <c r="E46" s="53" t="s">
        <v>20</v>
      </c>
      <c r="F46" s="314">
        <v>0.43</v>
      </c>
      <c r="G46" s="315"/>
      <c r="H46" s="20"/>
      <c r="J46" s="32"/>
      <c r="K46" s="32"/>
      <c r="L46" s="32"/>
      <c r="M46" s="32"/>
      <c r="N46" s="32"/>
      <c r="O46" s="32"/>
      <c r="P46" s="32"/>
      <c r="Q46" s="32"/>
      <c r="R46" s="32"/>
      <c r="S46" s="32"/>
      <c r="T46" s="32"/>
    </row>
    <row r="47" spans="1:21" ht="15.75" x14ac:dyDescent="0.25">
      <c r="A47" s="32"/>
      <c r="B47" s="32"/>
      <c r="D47" s="32"/>
      <c r="E47" s="53" t="s">
        <v>21</v>
      </c>
      <c r="F47" s="314"/>
      <c r="G47" s="315"/>
      <c r="H47" s="32"/>
      <c r="J47" s="32"/>
      <c r="K47" s="32"/>
      <c r="L47" s="32"/>
      <c r="M47" s="32"/>
      <c r="N47" s="32"/>
      <c r="O47" s="32"/>
      <c r="P47" s="32"/>
      <c r="Q47" s="32"/>
      <c r="R47" s="32"/>
      <c r="S47" s="32"/>
      <c r="T47" s="32"/>
    </row>
    <row r="48" spans="1:21" x14ac:dyDescent="0.25">
      <c r="A48" s="32"/>
      <c r="B48" s="32"/>
      <c r="D48" s="32"/>
      <c r="E48" s="32"/>
      <c r="F48" s="32"/>
      <c r="G48" s="32"/>
      <c r="H48" s="32"/>
      <c r="J48" s="32"/>
      <c r="K48" s="32"/>
      <c r="L48" s="32"/>
      <c r="M48" s="32"/>
      <c r="N48" s="32"/>
    </row>
    <row r="51" spans="1:14" x14ac:dyDescent="0.25">
      <c r="A51" s="32"/>
      <c r="B51" s="32"/>
      <c r="D51" s="32"/>
      <c r="E51" s="32"/>
      <c r="F51" s="32"/>
      <c r="G51" s="32"/>
      <c r="H51" s="32" t="s">
        <v>46</v>
      </c>
      <c r="I51" s="32"/>
      <c r="J51" s="32"/>
      <c r="K51" s="32"/>
      <c r="L51" s="32"/>
      <c r="M51" s="32"/>
      <c r="N51" s="32"/>
    </row>
    <row r="56" spans="1:14" x14ac:dyDescent="0.25">
      <c r="H56" s="24"/>
    </row>
  </sheetData>
  <autoFilter ref="A7:T41" xr:uid="{00000000-0009-0000-0000-000006000000}"/>
  <mergeCells count="69">
    <mergeCell ref="E20:E22"/>
    <mergeCell ref="E24:E25"/>
    <mergeCell ref="F24:F25"/>
    <mergeCell ref="N17:N18"/>
    <mergeCell ref="O17:O18"/>
    <mergeCell ref="J20:J22"/>
    <mergeCell ref="G24:G25"/>
    <mergeCell ref="H24:H25"/>
    <mergeCell ref="J24:J25"/>
    <mergeCell ref="L17:L18"/>
    <mergeCell ref="M17:M18"/>
    <mergeCell ref="A24:A25"/>
    <mergeCell ref="B24:B25"/>
    <mergeCell ref="C24:C25"/>
    <mergeCell ref="D24:D25"/>
    <mergeCell ref="A20:A22"/>
    <mergeCell ref="B20:B22"/>
    <mergeCell ref="C20:C22"/>
    <mergeCell ref="D20:D22"/>
    <mergeCell ref="P17:P18"/>
    <mergeCell ref="F20:F22"/>
    <mergeCell ref="G20:G22"/>
    <mergeCell ref="H20:H22"/>
    <mergeCell ref="F9:F18"/>
    <mergeCell ref="G9:G18"/>
    <mergeCell ref="A3:T5"/>
    <mergeCell ref="A6:O6"/>
    <mergeCell ref="P6:T6"/>
    <mergeCell ref="H9:H18"/>
    <mergeCell ref="J9:J18"/>
    <mergeCell ref="I17:I18"/>
    <mergeCell ref="K17:K18"/>
    <mergeCell ref="A9:A18"/>
    <mergeCell ref="B9:B18"/>
    <mergeCell ref="C9:C18"/>
    <mergeCell ref="D9:D18"/>
    <mergeCell ref="E9:E18"/>
    <mergeCell ref="Q17:Q18"/>
    <mergeCell ref="R17:R18"/>
    <mergeCell ref="S17:S18"/>
    <mergeCell ref="T17:T18"/>
    <mergeCell ref="A1:F2"/>
    <mergeCell ref="G1:T1"/>
    <mergeCell ref="G2:H2"/>
    <mergeCell ref="I2:J2"/>
    <mergeCell ref="K2:T2"/>
    <mergeCell ref="F26:F33"/>
    <mergeCell ref="F47:G47"/>
    <mergeCell ref="F43:G43"/>
    <mergeCell ref="F45:G45"/>
    <mergeCell ref="F46:G46"/>
    <mergeCell ref="G26:G33"/>
    <mergeCell ref="F44:G44"/>
    <mergeCell ref="H26:H33"/>
    <mergeCell ref="J26:J33"/>
    <mergeCell ref="A34:A39"/>
    <mergeCell ref="B34:B39"/>
    <mergeCell ref="C34:C39"/>
    <mergeCell ref="D34:D39"/>
    <mergeCell ref="E34:E39"/>
    <mergeCell ref="F34:F39"/>
    <mergeCell ref="G34:G39"/>
    <mergeCell ref="H34:H39"/>
    <mergeCell ref="J34:J39"/>
    <mergeCell ref="A26:A33"/>
    <mergeCell ref="B26:B33"/>
    <mergeCell ref="C26:C33"/>
    <mergeCell ref="D26:D33"/>
    <mergeCell ref="E26:E33"/>
  </mergeCells>
  <pageMargins left="0.7" right="0.7" top="0.75" bottom="0.75" header="0.3" footer="0.3"/>
  <pageSetup orientation="portrait" horizontalDpi="4294967293"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B385-FB41-4450-90D8-D0E01D7894EB}">
  <dimension ref="A1:S70"/>
  <sheetViews>
    <sheetView zoomScale="60" zoomScaleNormal="60" workbookViewId="0">
      <selection activeCell="L17" sqref="L17"/>
    </sheetView>
  </sheetViews>
  <sheetFormatPr baseColWidth="10" defaultRowHeight="21" x14ac:dyDescent="0.35"/>
  <cols>
    <col min="1" max="1" width="11.42578125" style="221"/>
    <col min="2" max="2" width="17" style="221" customWidth="1"/>
    <col min="3" max="3" width="18.85546875" style="221" customWidth="1"/>
    <col min="4" max="4" width="18.140625" style="221" customWidth="1"/>
    <col min="5" max="5" width="19.5703125" style="221" customWidth="1"/>
    <col min="6" max="6" width="28.5703125" style="254" customWidth="1"/>
    <col min="7" max="7" width="64.140625" style="255" customWidth="1"/>
    <col min="8" max="8" width="25.85546875" style="221" customWidth="1"/>
    <col min="9" max="9" width="16.28515625" style="221" customWidth="1"/>
    <col min="10" max="10" width="16.140625" style="256" customWidth="1"/>
    <col min="11" max="11" width="16" style="256" customWidth="1"/>
    <col min="12" max="12" width="15.140625" style="256" customWidth="1"/>
    <col min="13" max="13" width="18.140625" style="257" customWidth="1"/>
    <col min="14" max="14" width="19.7109375" style="221" customWidth="1"/>
    <col min="15" max="15" width="16.5703125" style="221" customWidth="1"/>
    <col min="16" max="16" width="15.140625" style="221" customWidth="1"/>
    <col min="17" max="17" width="15.42578125" style="221" customWidth="1"/>
    <col min="18" max="18" width="13.28515625" style="221" customWidth="1"/>
    <col min="19" max="19" width="14.140625" style="221" customWidth="1"/>
    <col min="20" max="16384" width="11.42578125" style="221"/>
  </cols>
  <sheetData>
    <row r="1" spans="1:19" x14ac:dyDescent="0.35">
      <c r="A1" s="446"/>
      <c r="B1" s="447"/>
      <c r="C1" s="447"/>
      <c r="D1" s="448"/>
      <c r="E1" s="452" t="s">
        <v>48</v>
      </c>
      <c r="F1" s="452"/>
      <c r="G1" s="452"/>
      <c r="H1" s="452"/>
      <c r="I1" s="452"/>
      <c r="J1" s="452"/>
      <c r="K1" s="452"/>
      <c r="L1" s="452"/>
      <c r="M1" s="452"/>
      <c r="N1" s="452"/>
      <c r="O1" s="452"/>
      <c r="P1" s="452"/>
      <c r="Q1" s="452"/>
      <c r="R1" s="452"/>
      <c r="S1" s="452"/>
    </row>
    <row r="2" spans="1:19" x14ac:dyDescent="0.35">
      <c r="A2" s="449"/>
      <c r="B2" s="450"/>
      <c r="C2" s="450"/>
      <c r="D2" s="451"/>
      <c r="E2" s="453" t="s">
        <v>76</v>
      </c>
      <c r="F2" s="454"/>
      <c r="G2" s="453" t="s">
        <v>198</v>
      </c>
      <c r="H2" s="455"/>
      <c r="I2" s="456"/>
      <c r="J2" s="453" t="s">
        <v>310</v>
      </c>
      <c r="K2" s="455"/>
      <c r="L2" s="455"/>
      <c r="M2" s="455"/>
      <c r="N2" s="455"/>
      <c r="O2" s="455"/>
      <c r="P2" s="455"/>
      <c r="Q2" s="455"/>
      <c r="R2" s="455"/>
      <c r="S2" s="455"/>
    </row>
    <row r="3" spans="1:19" x14ac:dyDescent="0.35">
      <c r="A3" s="445" t="s">
        <v>311</v>
      </c>
      <c r="B3" s="445"/>
      <c r="C3" s="445"/>
      <c r="D3" s="445"/>
      <c r="E3" s="445"/>
      <c r="F3" s="445"/>
      <c r="G3" s="445"/>
      <c r="H3" s="445"/>
      <c r="I3" s="445"/>
      <c r="J3" s="445"/>
      <c r="K3" s="445"/>
      <c r="L3" s="445"/>
      <c r="M3" s="445"/>
      <c r="N3" s="445"/>
      <c r="O3" s="445"/>
      <c r="P3" s="445"/>
      <c r="Q3" s="445"/>
      <c r="R3" s="445"/>
      <c r="S3" s="445"/>
    </row>
    <row r="4" spans="1:19" x14ac:dyDescent="0.35">
      <c r="A4" s="445"/>
      <c r="B4" s="445"/>
      <c r="C4" s="445"/>
      <c r="D4" s="445"/>
      <c r="E4" s="445"/>
      <c r="F4" s="445"/>
      <c r="G4" s="445"/>
      <c r="H4" s="445"/>
      <c r="I4" s="445"/>
      <c r="J4" s="445"/>
      <c r="K4" s="445"/>
      <c r="L4" s="445"/>
      <c r="M4" s="445"/>
      <c r="N4" s="445"/>
      <c r="O4" s="445"/>
      <c r="P4" s="445"/>
      <c r="Q4" s="445"/>
      <c r="R4" s="445"/>
      <c r="S4" s="445"/>
    </row>
    <row r="5" spans="1:19" x14ac:dyDescent="0.35">
      <c r="A5" s="445"/>
      <c r="B5" s="445"/>
      <c r="C5" s="445"/>
      <c r="D5" s="445"/>
      <c r="E5" s="445"/>
      <c r="F5" s="445"/>
      <c r="G5" s="445"/>
      <c r="H5" s="445"/>
      <c r="I5" s="445"/>
      <c r="J5" s="445"/>
      <c r="K5" s="445"/>
      <c r="L5" s="445"/>
      <c r="M5" s="445"/>
      <c r="N5" s="445"/>
      <c r="O5" s="445"/>
      <c r="P5" s="445"/>
      <c r="Q5" s="445"/>
      <c r="R5" s="445"/>
      <c r="S5" s="445"/>
    </row>
    <row r="6" spans="1:19" ht="21.75" thickBot="1" x14ac:dyDescent="0.4">
      <c r="A6" s="457" t="s">
        <v>17</v>
      </c>
      <c r="B6" s="457"/>
      <c r="C6" s="457"/>
      <c r="D6" s="457"/>
      <c r="E6" s="457"/>
      <c r="F6" s="457"/>
      <c r="G6" s="457"/>
      <c r="H6" s="457"/>
      <c r="I6" s="457"/>
      <c r="J6" s="457"/>
      <c r="K6" s="457"/>
      <c r="L6" s="457"/>
      <c r="M6" s="457"/>
      <c r="N6" s="457"/>
      <c r="O6" s="457" t="s">
        <v>18</v>
      </c>
      <c r="P6" s="457"/>
      <c r="Q6" s="457"/>
      <c r="R6" s="457"/>
      <c r="S6" s="457"/>
    </row>
    <row r="7" spans="1:19" ht="105" x14ac:dyDescent="0.35">
      <c r="A7" s="222" t="s">
        <v>0</v>
      </c>
      <c r="B7" s="223" t="s">
        <v>312</v>
      </c>
      <c r="C7" s="223" t="s">
        <v>313</v>
      </c>
      <c r="D7" s="223" t="s">
        <v>314</v>
      </c>
      <c r="E7" s="223" t="s">
        <v>3</v>
      </c>
      <c r="F7" s="224" t="s">
        <v>5</v>
      </c>
      <c r="G7" s="225" t="s">
        <v>4</v>
      </c>
      <c r="H7" s="223" t="s">
        <v>60</v>
      </c>
      <c r="I7" s="226" t="s">
        <v>8</v>
      </c>
      <c r="J7" s="223" t="s">
        <v>7</v>
      </c>
      <c r="K7" s="223" t="s">
        <v>10</v>
      </c>
      <c r="L7" s="223" t="s">
        <v>9</v>
      </c>
      <c r="M7" s="223" t="s">
        <v>6</v>
      </c>
      <c r="N7" s="223" t="s">
        <v>11</v>
      </c>
      <c r="O7" s="227" t="s">
        <v>13</v>
      </c>
      <c r="P7" s="227" t="s">
        <v>12</v>
      </c>
      <c r="Q7" s="227" t="s">
        <v>14</v>
      </c>
      <c r="R7" s="227" t="s">
        <v>15</v>
      </c>
      <c r="S7" s="228" t="s">
        <v>16</v>
      </c>
    </row>
    <row r="8" spans="1:19" ht="42" x14ac:dyDescent="0.35">
      <c r="A8" s="458">
        <v>3</v>
      </c>
      <c r="B8" s="459" t="s">
        <v>315</v>
      </c>
      <c r="C8" s="459" t="s">
        <v>316</v>
      </c>
      <c r="D8" s="459" t="s">
        <v>317</v>
      </c>
      <c r="E8" s="459" t="s">
        <v>318</v>
      </c>
      <c r="F8" s="461" t="s">
        <v>319</v>
      </c>
      <c r="G8" s="229" t="s">
        <v>320</v>
      </c>
      <c r="H8" s="459"/>
      <c r="I8" s="462"/>
      <c r="J8" s="230">
        <v>1</v>
      </c>
      <c r="K8" s="230">
        <v>0</v>
      </c>
      <c r="L8" s="230">
        <v>1</v>
      </c>
      <c r="M8" s="231" t="s">
        <v>321</v>
      </c>
      <c r="N8" s="232" t="s">
        <v>322</v>
      </c>
      <c r="O8" s="230"/>
      <c r="P8" s="230"/>
      <c r="Q8" s="230"/>
      <c r="R8" s="233"/>
      <c r="S8" s="234"/>
    </row>
    <row r="9" spans="1:19" ht="42" x14ac:dyDescent="0.35">
      <c r="A9" s="458"/>
      <c r="B9" s="459"/>
      <c r="C9" s="459"/>
      <c r="D9" s="459"/>
      <c r="E9" s="459"/>
      <c r="F9" s="461"/>
      <c r="G9" s="229" t="s">
        <v>323</v>
      </c>
      <c r="H9" s="459"/>
      <c r="I9" s="462"/>
      <c r="J9" s="230">
        <v>1</v>
      </c>
      <c r="K9" s="230">
        <v>0</v>
      </c>
      <c r="L9" s="230">
        <v>1</v>
      </c>
      <c r="M9" s="231" t="s">
        <v>321</v>
      </c>
      <c r="N9" s="232" t="s">
        <v>322</v>
      </c>
      <c r="O9" s="230"/>
      <c r="P9" s="230"/>
      <c r="Q9" s="230"/>
      <c r="R9" s="233"/>
      <c r="S9" s="234"/>
    </row>
    <row r="10" spans="1:19" ht="42" x14ac:dyDescent="0.35">
      <c r="A10" s="458"/>
      <c r="B10" s="459"/>
      <c r="C10" s="459"/>
      <c r="D10" s="459"/>
      <c r="E10" s="459"/>
      <c r="F10" s="461"/>
      <c r="G10" s="229" t="s">
        <v>324</v>
      </c>
      <c r="H10" s="459"/>
      <c r="I10" s="462"/>
      <c r="J10" s="230">
        <v>1</v>
      </c>
      <c r="K10" s="230">
        <v>0</v>
      </c>
      <c r="L10" s="230">
        <v>1</v>
      </c>
      <c r="M10" s="231" t="s">
        <v>321</v>
      </c>
      <c r="N10" s="232" t="s">
        <v>322</v>
      </c>
      <c r="O10" s="230"/>
      <c r="P10" s="230"/>
      <c r="Q10" s="230"/>
      <c r="R10" s="233"/>
      <c r="S10" s="234"/>
    </row>
    <row r="11" spans="1:19" ht="42" x14ac:dyDescent="0.35">
      <c r="A11" s="458"/>
      <c r="B11" s="459"/>
      <c r="C11" s="459"/>
      <c r="D11" s="459"/>
      <c r="E11" s="459"/>
      <c r="F11" s="461"/>
      <c r="G11" s="229" t="s">
        <v>325</v>
      </c>
      <c r="H11" s="459"/>
      <c r="I11" s="462"/>
      <c r="J11" s="230">
        <v>1</v>
      </c>
      <c r="K11" s="230">
        <v>0</v>
      </c>
      <c r="L11" s="230">
        <v>1</v>
      </c>
      <c r="M11" s="231" t="s">
        <v>321</v>
      </c>
      <c r="N11" s="232" t="s">
        <v>322</v>
      </c>
      <c r="O11" s="230"/>
      <c r="P11" s="230"/>
      <c r="Q11" s="230"/>
      <c r="R11" s="233"/>
      <c r="S11" s="234"/>
    </row>
    <row r="12" spans="1:19" ht="63" x14ac:dyDescent="0.35">
      <c r="A12" s="458"/>
      <c r="B12" s="459"/>
      <c r="C12" s="459"/>
      <c r="D12" s="459"/>
      <c r="E12" s="459"/>
      <c r="F12" s="461"/>
      <c r="G12" s="229" t="s">
        <v>326</v>
      </c>
      <c r="H12" s="459"/>
      <c r="I12" s="462"/>
      <c r="J12" s="230">
        <v>1</v>
      </c>
      <c r="K12" s="230">
        <v>0</v>
      </c>
      <c r="L12" s="230">
        <v>1</v>
      </c>
      <c r="M12" s="231" t="s">
        <v>321</v>
      </c>
      <c r="N12" s="232" t="s">
        <v>322</v>
      </c>
      <c r="O12" s="230"/>
      <c r="P12" s="230"/>
      <c r="Q12" s="230"/>
      <c r="R12" s="233"/>
      <c r="S12" s="234"/>
    </row>
    <row r="13" spans="1:19" ht="42" x14ac:dyDescent="0.35">
      <c r="A13" s="458"/>
      <c r="B13" s="459"/>
      <c r="C13" s="459"/>
      <c r="D13" s="459"/>
      <c r="E13" s="459"/>
      <c r="F13" s="461"/>
      <c r="G13" s="229" t="s">
        <v>327</v>
      </c>
      <c r="H13" s="459"/>
      <c r="I13" s="462"/>
      <c r="J13" s="230">
        <v>1</v>
      </c>
      <c r="K13" s="230">
        <v>0</v>
      </c>
      <c r="L13" s="230">
        <v>1</v>
      </c>
      <c r="M13" s="231" t="s">
        <v>321</v>
      </c>
      <c r="N13" s="232" t="s">
        <v>322</v>
      </c>
      <c r="O13" s="230"/>
      <c r="P13" s="230"/>
      <c r="Q13" s="230"/>
      <c r="R13" s="233"/>
      <c r="S13" s="234"/>
    </row>
    <row r="14" spans="1:19" ht="42" x14ac:dyDescent="0.35">
      <c r="A14" s="458"/>
      <c r="B14" s="459"/>
      <c r="C14" s="459"/>
      <c r="D14" s="459"/>
      <c r="E14" s="459"/>
      <c r="F14" s="461"/>
      <c r="G14" s="229" t="s">
        <v>328</v>
      </c>
      <c r="H14" s="459"/>
      <c r="I14" s="462"/>
      <c r="J14" s="230">
        <v>1</v>
      </c>
      <c r="K14" s="230">
        <v>0</v>
      </c>
      <c r="L14" s="230">
        <v>1</v>
      </c>
      <c r="M14" s="231" t="s">
        <v>321</v>
      </c>
      <c r="N14" s="232" t="s">
        <v>322</v>
      </c>
      <c r="O14" s="230"/>
      <c r="P14" s="230"/>
      <c r="Q14" s="230"/>
      <c r="R14" s="233"/>
      <c r="S14" s="234"/>
    </row>
    <row r="15" spans="1:19" ht="63" x14ac:dyDescent="0.35">
      <c r="A15" s="458"/>
      <c r="B15" s="459"/>
      <c r="C15" s="459"/>
      <c r="D15" s="459"/>
      <c r="E15" s="459"/>
      <c r="F15" s="461"/>
      <c r="G15" s="229" t="s">
        <v>329</v>
      </c>
      <c r="H15" s="459"/>
      <c r="I15" s="462"/>
      <c r="J15" s="230">
        <v>1</v>
      </c>
      <c r="K15" s="230">
        <v>0</v>
      </c>
      <c r="L15" s="230">
        <v>1</v>
      </c>
      <c r="M15" s="231" t="s">
        <v>321</v>
      </c>
      <c r="N15" s="232" t="s">
        <v>322</v>
      </c>
      <c r="O15" s="230"/>
      <c r="P15" s="230"/>
      <c r="Q15" s="230"/>
      <c r="R15" s="233"/>
      <c r="S15" s="234"/>
    </row>
    <row r="16" spans="1:19" ht="63" x14ac:dyDescent="0.35">
      <c r="A16" s="458"/>
      <c r="B16" s="459"/>
      <c r="C16" s="459"/>
      <c r="D16" s="459"/>
      <c r="E16" s="459"/>
      <c r="F16" s="461"/>
      <c r="G16" s="229" t="s">
        <v>330</v>
      </c>
      <c r="H16" s="459"/>
      <c r="I16" s="462"/>
      <c r="J16" s="230">
        <v>1</v>
      </c>
      <c r="K16" s="230">
        <v>0</v>
      </c>
      <c r="L16" s="230">
        <v>1</v>
      </c>
      <c r="M16" s="231" t="s">
        <v>321</v>
      </c>
      <c r="N16" s="232" t="s">
        <v>322</v>
      </c>
      <c r="O16" s="230"/>
      <c r="P16" s="230"/>
      <c r="Q16" s="230"/>
      <c r="R16" s="233"/>
      <c r="S16" s="234"/>
    </row>
    <row r="17" spans="1:19" ht="63" x14ac:dyDescent="0.35">
      <c r="A17" s="463">
        <v>4</v>
      </c>
      <c r="B17" s="459"/>
      <c r="C17" s="459"/>
      <c r="D17" s="459"/>
      <c r="E17" s="459" t="s">
        <v>331</v>
      </c>
      <c r="F17" s="235" t="s">
        <v>319</v>
      </c>
      <c r="G17" s="236" t="s">
        <v>332</v>
      </c>
      <c r="H17" s="237"/>
      <c r="I17" s="465"/>
      <c r="J17" s="230">
        <v>1</v>
      </c>
      <c r="K17" s="230">
        <v>0</v>
      </c>
      <c r="L17" s="230">
        <v>1</v>
      </c>
      <c r="M17" s="231" t="s">
        <v>331</v>
      </c>
      <c r="N17" s="232" t="s">
        <v>322</v>
      </c>
      <c r="O17" s="230"/>
      <c r="P17" s="230"/>
      <c r="Q17" s="230"/>
      <c r="R17" s="233"/>
      <c r="S17" s="234"/>
    </row>
    <row r="18" spans="1:19" ht="126" x14ac:dyDescent="0.35">
      <c r="A18" s="463"/>
      <c r="B18" s="459"/>
      <c r="C18" s="459"/>
      <c r="D18" s="459"/>
      <c r="E18" s="459"/>
      <c r="F18" s="235" t="s">
        <v>333</v>
      </c>
      <c r="G18" s="236" t="s">
        <v>334</v>
      </c>
      <c r="H18" s="237"/>
      <c r="I18" s="465"/>
      <c r="J18" s="230">
        <v>1</v>
      </c>
      <c r="K18" s="230">
        <v>0</v>
      </c>
      <c r="L18" s="230">
        <v>1</v>
      </c>
      <c r="M18" s="231" t="s">
        <v>331</v>
      </c>
      <c r="N18" s="232" t="s">
        <v>322</v>
      </c>
      <c r="O18" s="230"/>
      <c r="P18" s="230"/>
      <c r="Q18" s="230"/>
      <c r="R18" s="233"/>
      <c r="S18" s="234"/>
    </row>
    <row r="19" spans="1:19" ht="168" x14ac:dyDescent="0.35">
      <c r="A19" s="463"/>
      <c r="B19" s="459"/>
      <c r="C19" s="459"/>
      <c r="D19" s="459"/>
      <c r="E19" s="459"/>
      <c r="F19" s="235" t="s">
        <v>335</v>
      </c>
      <c r="G19" s="236" t="s">
        <v>336</v>
      </c>
      <c r="H19" s="237"/>
      <c r="I19" s="465"/>
      <c r="J19" s="230">
        <v>1</v>
      </c>
      <c r="K19" s="230">
        <v>0</v>
      </c>
      <c r="L19" s="230">
        <v>1</v>
      </c>
      <c r="M19" s="231" t="s">
        <v>331</v>
      </c>
      <c r="N19" s="232" t="s">
        <v>322</v>
      </c>
      <c r="O19" s="230"/>
      <c r="P19" s="230"/>
      <c r="Q19" s="230"/>
      <c r="R19" s="233"/>
      <c r="S19" s="234"/>
    </row>
    <row r="20" spans="1:19" ht="126" x14ac:dyDescent="0.35">
      <c r="A20" s="463"/>
      <c r="B20" s="459"/>
      <c r="C20" s="459"/>
      <c r="D20" s="459"/>
      <c r="E20" s="459"/>
      <c r="F20" s="235" t="s">
        <v>335</v>
      </c>
      <c r="G20" s="238" t="s">
        <v>337</v>
      </c>
      <c r="H20" s="232"/>
      <c r="I20" s="465"/>
      <c r="J20" s="230">
        <v>1</v>
      </c>
      <c r="K20" s="230">
        <v>0</v>
      </c>
      <c r="L20" s="230">
        <v>1</v>
      </c>
      <c r="M20" s="231" t="s">
        <v>331</v>
      </c>
      <c r="N20" s="232" t="s">
        <v>322</v>
      </c>
      <c r="O20" s="230"/>
      <c r="P20" s="230"/>
      <c r="Q20" s="230"/>
      <c r="R20" s="233"/>
      <c r="S20" s="234"/>
    </row>
    <row r="21" spans="1:19" ht="105" x14ac:dyDescent="0.35">
      <c r="A21" s="463"/>
      <c r="B21" s="459"/>
      <c r="C21" s="459"/>
      <c r="D21" s="459"/>
      <c r="E21" s="459"/>
      <c r="F21" s="235" t="s">
        <v>335</v>
      </c>
      <c r="G21" s="238" t="s">
        <v>338</v>
      </c>
      <c r="H21" s="232"/>
      <c r="I21" s="465"/>
      <c r="J21" s="230">
        <v>1</v>
      </c>
      <c r="K21" s="230">
        <v>0</v>
      </c>
      <c r="L21" s="230">
        <v>1</v>
      </c>
      <c r="M21" s="231" t="s">
        <v>331</v>
      </c>
      <c r="N21" s="232" t="s">
        <v>322</v>
      </c>
      <c r="O21" s="230"/>
      <c r="P21" s="230"/>
      <c r="Q21" s="230"/>
      <c r="R21" s="233"/>
      <c r="S21" s="234"/>
    </row>
    <row r="22" spans="1:19" ht="126" x14ac:dyDescent="0.35">
      <c r="A22" s="463"/>
      <c r="B22" s="459"/>
      <c r="C22" s="459"/>
      <c r="D22" s="459"/>
      <c r="E22" s="459"/>
      <c r="F22" s="235" t="s">
        <v>333</v>
      </c>
      <c r="G22" s="236" t="s">
        <v>339</v>
      </c>
      <c r="H22" s="237"/>
      <c r="I22" s="465"/>
      <c r="J22" s="230">
        <v>1</v>
      </c>
      <c r="K22" s="230">
        <v>0</v>
      </c>
      <c r="L22" s="230">
        <v>1</v>
      </c>
      <c r="M22" s="231" t="s">
        <v>331</v>
      </c>
      <c r="N22" s="232" t="s">
        <v>322</v>
      </c>
      <c r="O22" s="230"/>
      <c r="P22" s="230"/>
      <c r="Q22" s="230"/>
      <c r="R22" s="233"/>
      <c r="S22" s="234"/>
    </row>
    <row r="23" spans="1:19" ht="63" x14ac:dyDescent="0.35">
      <c r="A23" s="463">
        <v>5</v>
      </c>
      <c r="B23" s="459"/>
      <c r="C23" s="459"/>
      <c r="D23" s="459"/>
      <c r="E23" s="459" t="s">
        <v>331</v>
      </c>
      <c r="F23" s="464" t="s">
        <v>340</v>
      </c>
      <c r="G23" s="236" t="s">
        <v>341</v>
      </c>
      <c r="H23" s="237"/>
      <c r="I23" s="465"/>
      <c r="J23" s="230">
        <v>1</v>
      </c>
      <c r="K23" s="230">
        <v>0</v>
      </c>
      <c r="L23" s="230">
        <v>1</v>
      </c>
      <c r="M23" s="231" t="s">
        <v>342</v>
      </c>
      <c r="N23" s="232" t="s">
        <v>322</v>
      </c>
      <c r="O23" s="230"/>
      <c r="P23" s="230"/>
      <c r="Q23" s="230"/>
      <c r="R23" s="233"/>
      <c r="S23" s="234"/>
    </row>
    <row r="24" spans="1:19" ht="63" x14ac:dyDescent="0.35">
      <c r="A24" s="463"/>
      <c r="B24" s="459"/>
      <c r="C24" s="459"/>
      <c r="D24" s="459"/>
      <c r="E24" s="459"/>
      <c r="F24" s="464"/>
      <c r="G24" s="236" t="s">
        <v>343</v>
      </c>
      <c r="H24" s="237"/>
      <c r="I24" s="465"/>
      <c r="J24" s="230">
        <v>1</v>
      </c>
      <c r="K24" s="230">
        <v>0</v>
      </c>
      <c r="L24" s="230">
        <v>1</v>
      </c>
      <c r="M24" s="231" t="s">
        <v>342</v>
      </c>
      <c r="N24" s="232" t="s">
        <v>322</v>
      </c>
      <c r="O24" s="230"/>
      <c r="P24" s="230"/>
      <c r="Q24" s="230"/>
      <c r="R24" s="233"/>
      <c r="S24" s="234"/>
    </row>
    <row r="25" spans="1:19" ht="63" x14ac:dyDescent="0.35">
      <c r="A25" s="463"/>
      <c r="B25" s="459"/>
      <c r="C25" s="459"/>
      <c r="D25" s="459"/>
      <c r="E25" s="459"/>
      <c r="F25" s="464"/>
      <c r="G25" s="236" t="s">
        <v>344</v>
      </c>
      <c r="H25" s="237"/>
      <c r="I25" s="465"/>
      <c r="J25" s="230">
        <v>1</v>
      </c>
      <c r="K25" s="230">
        <v>0</v>
      </c>
      <c r="L25" s="230">
        <v>1</v>
      </c>
      <c r="M25" s="231" t="s">
        <v>342</v>
      </c>
      <c r="N25" s="232" t="s">
        <v>322</v>
      </c>
      <c r="O25" s="230"/>
      <c r="P25" s="230"/>
      <c r="Q25" s="230"/>
      <c r="R25" s="233"/>
      <c r="S25" s="234"/>
    </row>
    <row r="26" spans="1:19" ht="63" x14ac:dyDescent="0.35">
      <c r="A26" s="463"/>
      <c r="B26" s="459"/>
      <c r="C26" s="459"/>
      <c r="D26" s="459"/>
      <c r="E26" s="459"/>
      <c r="F26" s="464"/>
      <c r="G26" s="236" t="s">
        <v>345</v>
      </c>
      <c r="H26" s="237"/>
      <c r="I26" s="465"/>
      <c r="J26" s="230">
        <v>1</v>
      </c>
      <c r="K26" s="230">
        <v>0</v>
      </c>
      <c r="L26" s="230">
        <v>1</v>
      </c>
      <c r="M26" s="231" t="s">
        <v>342</v>
      </c>
      <c r="N26" s="232" t="s">
        <v>322</v>
      </c>
      <c r="O26" s="230"/>
      <c r="P26" s="230"/>
      <c r="Q26" s="230"/>
      <c r="R26" s="233"/>
      <c r="S26" s="234"/>
    </row>
    <row r="27" spans="1:19" ht="63" x14ac:dyDescent="0.35">
      <c r="A27" s="463"/>
      <c r="B27" s="459"/>
      <c r="C27" s="459"/>
      <c r="D27" s="459"/>
      <c r="E27" s="459"/>
      <c r="F27" s="464"/>
      <c r="G27" s="236" t="s">
        <v>346</v>
      </c>
      <c r="H27" s="237"/>
      <c r="I27" s="465"/>
      <c r="J27" s="230">
        <v>1</v>
      </c>
      <c r="K27" s="230">
        <v>0</v>
      </c>
      <c r="L27" s="230">
        <v>1</v>
      </c>
      <c r="M27" s="231" t="s">
        <v>342</v>
      </c>
      <c r="N27" s="232" t="s">
        <v>322</v>
      </c>
      <c r="O27" s="230"/>
      <c r="P27" s="230"/>
      <c r="Q27" s="230"/>
      <c r="R27" s="233"/>
      <c r="S27" s="234"/>
    </row>
    <row r="28" spans="1:19" ht="63" x14ac:dyDescent="0.35">
      <c r="A28" s="463"/>
      <c r="B28" s="459"/>
      <c r="C28" s="459"/>
      <c r="D28" s="459"/>
      <c r="E28" s="459"/>
      <c r="F28" s="464"/>
      <c r="G28" s="236" t="s">
        <v>347</v>
      </c>
      <c r="H28" s="237"/>
      <c r="I28" s="465"/>
      <c r="J28" s="230">
        <v>1</v>
      </c>
      <c r="K28" s="230">
        <v>0</v>
      </c>
      <c r="L28" s="230">
        <v>1</v>
      </c>
      <c r="M28" s="231" t="s">
        <v>342</v>
      </c>
      <c r="N28" s="232" t="s">
        <v>322</v>
      </c>
      <c r="O28" s="230"/>
      <c r="P28" s="230"/>
      <c r="Q28" s="230"/>
      <c r="R28" s="233"/>
      <c r="S28" s="234"/>
    </row>
    <row r="29" spans="1:19" ht="63" x14ac:dyDescent="0.35">
      <c r="A29" s="463"/>
      <c r="B29" s="459"/>
      <c r="C29" s="459"/>
      <c r="D29" s="459"/>
      <c r="E29" s="459"/>
      <c r="F29" s="464"/>
      <c r="G29" s="236" t="s">
        <v>348</v>
      </c>
      <c r="H29" s="237"/>
      <c r="I29" s="465"/>
      <c r="J29" s="230">
        <v>1</v>
      </c>
      <c r="K29" s="230">
        <v>0</v>
      </c>
      <c r="L29" s="230">
        <v>1</v>
      </c>
      <c r="M29" s="231" t="s">
        <v>342</v>
      </c>
      <c r="N29" s="232" t="s">
        <v>322</v>
      </c>
      <c r="O29" s="230"/>
      <c r="P29" s="230"/>
      <c r="Q29" s="230"/>
      <c r="R29" s="233"/>
      <c r="S29" s="234"/>
    </row>
    <row r="30" spans="1:19" ht="63" x14ac:dyDescent="0.35">
      <c r="A30" s="463"/>
      <c r="B30" s="459"/>
      <c r="C30" s="459"/>
      <c r="D30" s="459"/>
      <c r="E30" s="459"/>
      <c r="F30" s="464"/>
      <c r="G30" s="236" t="s">
        <v>349</v>
      </c>
      <c r="H30" s="237"/>
      <c r="I30" s="465"/>
      <c r="J30" s="230">
        <v>1</v>
      </c>
      <c r="K30" s="230">
        <v>0</v>
      </c>
      <c r="L30" s="230">
        <v>2</v>
      </c>
      <c r="M30" s="231" t="s">
        <v>342</v>
      </c>
      <c r="N30" s="232" t="s">
        <v>322</v>
      </c>
      <c r="O30" s="230"/>
      <c r="P30" s="230"/>
      <c r="Q30" s="230"/>
      <c r="R30" s="233"/>
      <c r="S30" s="234"/>
    </row>
    <row r="31" spans="1:19" ht="42" x14ac:dyDescent="0.35">
      <c r="A31" s="239"/>
      <c r="B31" s="459"/>
      <c r="C31" s="466"/>
      <c r="D31" s="459"/>
      <c r="E31" s="459" t="s">
        <v>350</v>
      </c>
      <c r="F31" s="461" t="s">
        <v>351</v>
      </c>
      <c r="G31" s="236" t="s">
        <v>352</v>
      </c>
      <c r="H31" s="237"/>
      <c r="I31" s="240"/>
      <c r="J31" s="230">
        <v>1</v>
      </c>
      <c r="K31" s="230">
        <v>0</v>
      </c>
      <c r="L31" s="230">
        <v>1</v>
      </c>
      <c r="M31" s="231" t="s">
        <v>353</v>
      </c>
      <c r="N31" s="232" t="s">
        <v>322</v>
      </c>
      <c r="O31" s="230"/>
      <c r="P31" s="230"/>
      <c r="Q31" s="230"/>
      <c r="R31" s="233"/>
      <c r="S31" s="234"/>
    </row>
    <row r="32" spans="1:19" x14ac:dyDescent="0.35">
      <c r="A32" s="239"/>
      <c r="B32" s="459"/>
      <c r="C32" s="466"/>
      <c r="D32" s="459"/>
      <c r="E32" s="459"/>
      <c r="F32" s="461"/>
      <c r="G32" s="236" t="s">
        <v>354</v>
      </c>
      <c r="H32" s="237"/>
      <c r="I32" s="240"/>
      <c r="J32" s="230">
        <v>1</v>
      </c>
      <c r="K32" s="230">
        <v>1</v>
      </c>
      <c r="L32" s="230">
        <v>1</v>
      </c>
      <c r="M32" s="231" t="s">
        <v>353</v>
      </c>
      <c r="N32" s="232" t="s">
        <v>322</v>
      </c>
      <c r="O32" s="230"/>
      <c r="P32" s="230"/>
      <c r="Q32" s="230"/>
      <c r="R32" s="233"/>
      <c r="S32" s="234"/>
    </row>
    <row r="33" spans="1:19" ht="42" x14ac:dyDescent="0.35">
      <c r="A33" s="239"/>
      <c r="B33" s="459"/>
      <c r="C33" s="466"/>
      <c r="D33" s="459"/>
      <c r="E33" s="459"/>
      <c r="F33" s="461"/>
      <c r="G33" s="236" t="s">
        <v>355</v>
      </c>
      <c r="H33" s="237"/>
      <c r="I33" s="240"/>
      <c r="J33" s="230">
        <v>1</v>
      </c>
      <c r="K33" s="230">
        <v>0</v>
      </c>
      <c r="L33" s="230">
        <v>1</v>
      </c>
      <c r="M33" s="231" t="s">
        <v>353</v>
      </c>
      <c r="N33" s="232" t="s">
        <v>322</v>
      </c>
      <c r="O33" s="230"/>
      <c r="P33" s="230"/>
      <c r="Q33" s="230"/>
      <c r="R33" s="233"/>
      <c r="S33" s="234"/>
    </row>
    <row r="34" spans="1:19" x14ac:dyDescent="0.35">
      <c r="A34" s="239"/>
      <c r="B34" s="459"/>
      <c r="C34" s="466"/>
      <c r="D34" s="459"/>
      <c r="E34" s="459"/>
      <c r="F34" s="461"/>
      <c r="G34" s="236" t="s">
        <v>356</v>
      </c>
      <c r="H34" s="237"/>
      <c r="I34" s="240"/>
      <c r="J34" s="230">
        <v>1</v>
      </c>
      <c r="K34" s="230">
        <v>0</v>
      </c>
      <c r="L34" s="230">
        <v>1</v>
      </c>
      <c r="M34" s="231" t="s">
        <v>353</v>
      </c>
      <c r="N34" s="232" t="s">
        <v>322</v>
      </c>
      <c r="O34" s="230"/>
      <c r="P34" s="230"/>
      <c r="Q34" s="230"/>
      <c r="R34" s="233"/>
      <c r="S34" s="234"/>
    </row>
    <row r="35" spans="1:19" ht="42" x14ac:dyDescent="0.35">
      <c r="A35" s="239"/>
      <c r="B35" s="459"/>
      <c r="C35" s="466"/>
      <c r="D35" s="459"/>
      <c r="E35" s="459"/>
      <c r="F35" s="461"/>
      <c r="G35" s="236" t="s">
        <v>357</v>
      </c>
      <c r="H35" s="237"/>
      <c r="I35" s="240"/>
      <c r="J35" s="230">
        <v>1</v>
      </c>
      <c r="K35" s="230">
        <v>0</v>
      </c>
      <c r="L35" s="230">
        <v>1</v>
      </c>
      <c r="M35" s="231" t="s">
        <v>353</v>
      </c>
      <c r="N35" s="232" t="s">
        <v>322</v>
      </c>
      <c r="O35" s="230"/>
      <c r="P35" s="230"/>
      <c r="Q35" s="230"/>
      <c r="R35" s="233"/>
      <c r="S35" s="234"/>
    </row>
    <row r="36" spans="1:19" ht="105" x14ac:dyDescent="0.35">
      <c r="A36" s="458">
        <v>6</v>
      </c>
      <c r="B36" s="459"/>
      <c r="C36" s="459"/>
      <c r="D36" s="459" t="s">
        <v>358</v>
      </c>
      <c r="E36" s="459" t="s">
        <v>359</v>
      </c>
      <c r="F36" s="461" t="s">
        <v>360</v>
      </c>
      <c r="G36" s="229" t="s">
        <v>361</v>
      </c>
      <c r="H36" s="237"/>
      <c r="I36" s="465"/>
      <c r="J36" s="230">
        <v>1</v>
      </c>
      <c r="K36" s="230">
        <v>1</v>
      </c>
      <c r="L36" s="230">
        <v>1</v>
      </c>
      <c r="M36" s="231" t="s">
        <v>49</v>
      </c>
      <c r="N36" s="232" t="s">
        <v>322</v>
      </c>
      <c r="O36" s="230"/>
      <c r="P36" s="230"/>
      <c r="Q36" s="230"/>
      <c r="R36" s="233"/>
      <c r="S36" s="234"/>
    </row>
    <row r="37" spans="1:19" ht="147" x14ac:dyDescent="0.35">
      <c r="A37" s="458"/>
      <c r="B37" s="459"/>
      <c r="C37" s="459"/>
      <c r="D37" s="459"/>
      <c r="E37" s="459"/>
      <c r="F37" s="461"/>
      <c r="G37" s="229" t="s">
        <v>362</v>
      </c>
      <c r="H37" s="237"/>
      <c r="I37" s="465"/>
      <c r="J37" s="230">
        <v>1</v>
      </c>
      <c r="K37" s="230">
        <v>1</v>
      </c>
      <c r="L37" s="230">
        <v>1</v>
      </c>
      <c r="M37" s="231" t="s">
        <v>49</v>
      </c>
      <c r="N37" s="232" t="s">
        <v>322</v>
      </c>
      <c r="O37" s="230"/>
      <c r="P37" s="230"/>
      <c r="Q37" s="230"/>
      <c r="R37" s="233"/>
      <c r="S37" s="234"/>
    </row>
    <row r="38" spans="1:19" ht="84" x14ac:dyDescent="0.35">
      <c r="A38" s="458"/>
      <c r="B38" s="459"/>
      <c r="C38" s="459"/>
      <c r="D38" s="459"/>
      <c r="E38" s="459"/>
      <c r="F38" s="461"/>
      <c r="G38" s="229" t="s">
        <v>363</v>
      </c>
      <c r="H38" s="237"/>
      <c r="I38" s="465"/>
      <c r="J38" s="230">
        <v>1</v>
      </c>
      <c r="K38" s="230">
        <v>1</v>
      </c>
      <c r="L38" s="230">
        <v>1</v>
      </c>
      <c r="M38" s="231" t="s">
        <v>49</v>
      </c>
      <c r="N38" s="232" t="s">
        <v>322</v>
      </c>
      <c r="O38" s="230"/>
      <c r="P38" s="230"/>
      <c r="Q38" s="230"/>
      <c r="R38" s="233"/>
      <c r="S38" s="234"/>
    </row>
    <row r="39" spans="1:19" ht="105" x14ac:dyDescent="0.35">
      <c r="A39" s="458"/>
      <c r="B39" s="459"/>
      <c r="C39" s="459"/>
      <c r="D39" s="459"/>
      <c r="E39" s="459"/>
      <c r="F39" s="241" t="s">
        <v>360</v>
      </c>
      <c r="G39" s="236" t="s">
        <v>364</v>
      </c>
      <c r="H39" s="237"/>
      <c r="I39" s="465"/>
      <c r="J39" s="230">
        <v>1</v>
      </c>
      <c r="K39" s="230">
        <v>1</v>
      </c>
      <c r="L39" s="230">
        <v>1</v>
      </c>
      <c r="M39" s="231" t="s">
        <v>49</v>
      </c>
      <c r="N39" s="232" t="s">
        <v>322</v>
      </c>
      <c r="O39" s="230"/>
      <c r="P39" s="230"/>
      <c r="Q39" s="230"/>
      <c r="R39" s="233"/>
      <c r="S39" s="234"/>
    </row>
    <row r="40" spans="1:19" ht="105" x14ac:dyDescent="0.35">
      <c r="A40" s="458"/>
      <c r="B40" s="459"/>
      <c r="C40" s="459"/>
      <c r="D40" s="459"/>
      <c r="E40" s="459"/>
      <c r="F40" s="241" t="s">
        <v>360</v>
      </c>
      <c r="G40" s="236" t="s">
        <v>365</v>
      </c>
      <c r="H40" s="237"/>
      <c r="I40" s="465"/>
      <c r="J40" s="230">
        <v>1</v>
      </c>
      <c r="K40" s="230">
        <v>1</v>
      </c>
      <c r="L40" s="230">
        <v>1</v>
      </c>
      <c r="M40" s="231" t="s">
        <v>49</v>
      </c>
      <c r="N40" s="232" t="s">
        <v>322</v>
      </c>
      <c r="O40" s="230"/>
      <c r="P40" s="230"/>
      <c r="Q40" s="230"/>
      <c r="R40" s="233"/>
      <c r="S40" s="234"/>
    </row>
    <row r="41" spans="1:19" ht="105" x14ac:dyDescent="0.35">
      <c r="A41" s="458"/>
      <c r="B41" s="459"/>
      <c r="C41" s="459"/>
      <c r="D41" s="459"/>
      <c r="E41" s="459"/>
      <c r="F41" s="241" t="s">
        <v>360</v>
      </c>
      <c r="G41" s="236" t="s">
        <v>366</v>
      </c>
      <c r="H41" s="237"/>
      <c r="I41" s="465"/>
      <c r="J41" s="230">
        <v>1</v>
      </c>
      <c r="K41" s="230">
        <v>1</v>
      </c>
      <c r="L41" s="230">
        <v>1</v>
      </c>
      <c r="M41" s="231" t="s">
        <v>49</v>
      </c>
      <c r="N41" s="232" t="s">
        <v>322</v>
      </c>
      <c r="O41" s="230"/>
      <c r="P41" s="230"/>
      <c r="Q41" s="230"/>
      <c r="R41" s="233"/>
      <c r="S41" s="234"/>
    </row>
    <row r="42" spans="1:19" ht="105" x14ac:dyDescent="0.35">
      <c r="A42" s="458"/>
      <c r="B42" s="459"/>
      <c r="C42" s="459"/>
      <c r="D42" s="459"/>
      <c r="E42" s="459"/>
      <c r="F42" s="241" t="s">
        <v>360</v>
      </c>
      <c r="G42" s="236" t="s">
        <v>367</v>
      </c>
      <c r="H42" s="237"/>
      <c r="I42" s="465"/>
      <c r="J42" s="230">
        <v>1</v>
      </c>
      <c r="K42" s="230">
        <v>1</v>
      </c>
      <c r="L42" s="230">
        <v>1</v>
      </c>
      <c r="M42" s="231" t="s">
        <v>49</v>
      </c>
      <c r="N42" s="232" t="s">
        <v>322</v>
      </c>
      <c r="O42" s="230"/>
      <c r="P42" s="230"/>
      <c r="Q42" s="230"/>
      <c r="R42" s="233"/>
      <c r="S42" s="234"/>
    </row>
    <row r="43" spans="1:19" ht="105" x14ac:dyDescent="0.35">
      <c r="A43" s="458"/>
      <c r="B43" s="459"/>
      <c r="C43" s="459"/>
      <c r="D43" s="459"/>
      <c r="E43" s="459"/>
      <c r="F43" s="241" t="s">
        <v>360</v>
      </c>
      <c r="G43" s="236" t="s">
        <v>368</v>
      </c>
      <c r="H43" s="237"/>
      <c r="I43" s="465"/>
      <c r="J43" s="230">
        <v>1</v>
      </c>
      <c r="K43" s="230">
        <v>1</v>
      </c>
      <c r="L43" s="230">
        <v>1</v>
      </c>
      <c r="M43" s="231" t="s">
        <v>49</v>
      </c>
      <c r="N43" s="232" t="s">
        <v>322</v>
      </c>
      <c r="O43" s="230"/>
      <c r="P43" s="230"/>
      <c r="Q43" s="230"/>
      <c r="R43" s="233"/>
      <c r="S43" s="234"/>
    </row>
    <row r="44" spans="1:19" ht="105" x14ac:dyDescent="0.35">
      <c r="A44" s="458"/>
      <c r="B44" s="459"/>
      <c r="C44" s="459"/>
      <c r="D44" s="459"/>
      <c r="E44" s="459"/>
      <c r="F44" s="241" t="s">
        <v>360</v>
      </c>
      <c r="G44" s="236" t="s">
        <v>369</v>
      </c>
      <c r="H44" s="237"/>
      <c r="I44" s="465"/>
      <c r="J44" s="230">
        <v>1</v>
      </c>
      <c r="K44" s="230">
        <v>1</v>
      </c>
      <c r="L44" s="230">
        <v>1</v>
      </c>
      <c r="M44" s="231" t="s">
        <v>49</v>
      </c>
      <c r="N44" s="232" t="s">
        <v>322</v>
      </c>
      <c r="O44" s="230"/>
      <c r="P44" s="230"/>
      <c r="Q44" s="230"/>
      <c r="R44" s="233"/>
      <c r="S44" s="234"/>
    </row>
    <row r="45" spans="1:19" ht="105" x14ac:dyDescent="0.35">
      <c r="A45" s="458"/>
      <c r="B45" s="459"/>
      <c r="C45" s="459"/>
      <c r="D45" s="459"/>
      <c r="E45" s="459"/>
      <c r="F45" s="241" t="s">
        <v>360</v>
      </c>
      <c r="G45" s="236" t="s">
        <v>370</v>
      </c>
      <c r="H45" s="237"/>
      <c r="I45" s="465"/>
      <c r="J45" s="230">
        <v>1</v>
      </c>
      <c r="K45" s="230">
        <v>1</v>
      </c>
      <c r="L45" s="230">
        <v>1</v>
      </c>
      <c r="M45" s="231" t="s">
        <v>49</v>
      </c>
      <c r="N45" s="232" t="s">
        <v>322</v>
      </c>
      <c r="O45" s="230"/>
      <c r="P45" s="230"/>
      <c r="Q45" s="230"/>
      <c r="R45" s="233"/>
      <c r="S45" s="234"/>
    </row>
    <row r="46" spans="1:19" ht="105" x14ac:dyDescent="0.35">
      <c r="A46" s="458"/>
      <c r="B46" s="459"/>
      <c r="C46" s="459"/>
      <c r="D46" s="459"/>
      <c r="E46" s="459"/>
      <c r="F46" s="241" t="s">
        <v>360</v>
      </c>
      <c r="G46" s="236" t="s">
        <v>371</v>
      </c>
      <c r="H46" s="237"/>
      <c r="I46" s="465"/>
      <c r="J46" s="230">
        <v>1</v>
      </c>
      <c r="K46" s="230">
        <v>0</v>
      </c>
      <c r="L46" s="230">
        <v>1</v>
      </c>
      <c r="M46" s="231" t="s">
        <v>49</v>
      </c>
      <c r="N46" s="232" t="s">
        <v>322</v>
      </c>
      <c r="O46" s="230"/>
      <c r="P46" s="230"/>
      <c r="Q46" s="230"/>
      <c r="R46" s="233"/>
      <c r="S46" s="234"/>
    </row>
    <row r="47" spans="1:19" ht="105" x14ac:dyDescent="0.35">
      <c r="A47" s="458"/>
      <c r="B47" s="459"/>
      <c r="C47" s="459"/>
      <c r="D47" s="459"/>
      <c r="E47" s="459"/>
      <c r="F47" s="241" t="s">
        <v>360</v>
      </c>
      <c r="G47" s="236" t="s">
        <v>372</v>
      </c>
      <c r="H47" s="237"/>
      <c r="I47" s="465"/>
      <c r="J47" s="230">
        <v>1</v>
      </c>
      <c r="K47" s="230">
        <v>0</v>
      </c>
      <c r="L47" s="230">
        <v>1</v>
      </c>
      <c r="M47" s="231" t="s">
        <v>49</v>
      </c>
      <c r="N47" s="232" t="s">
        <v>322</v>
      </c>
      <c r="O47" s="230"/>
      <c r="P47" s="230"/>
      <c r="Q47" s="230"/>
      <c r="R47" s="233"/>
      <c r="S47" s="234"/>
    </row>
    <row r="48" spans="1:19" ht="105" x14ac:dyDescent="0.35">
      <c r="A48" s="458"/>
      <c r="B48" s="459"/>
      <c r="C48" s="459"/>
      <c r="D48" s="459"/>
      <c r="E48" s="459"/>
      <c r="F48" s="241" t="s">
        <v>360</v>
      </c>
      <c r="G48" s="236" t="s">
        <v>373</v>
      </c>
      <c r="H48" s="237"/>
      <c r="I48" s="465"/>
      <c r="J48" s="230">
        <v>1</v>
      </c>
      <c r="K48" s="230">
        <v>0</v>
      </c>
      <c r="L48" s="230">
        <v>1</v>
      </c>
      <c r="M48" s="231" t="s">
        <v>49</v>
      </c>
      <c r="N48" s="232" t="s">
        <v>322</v>
      </c>
      <c r="O48" s="230"/>
      <c r="P48" s="230"/>
      <c r="Q48" s="230"/>
      <c r="R48" s="233"/>
      <c r="S48" s="234"/>
    </row>
    <row r="49" spans="1:19" ht="105" x14ac:dyDescent="0.35">
      <c r="A49" s="458"/>
      <c r="B49" s="459"/>
      <c r="C49" s="459"/>
      <c r="D49" s="459"/>
      <c r="E49" s="459"/>
      <c r="F49" s="241" t="s">
        <v>360</v>
      </c>
      <c r="G49" s="236" t="s">
        <v>374</v>
      </c>
      <c r="H49" s="237"/>
      <c r="I49" s="465"/>
      <c r="J49" s="230">
        <v>1</v>
      </c>
      <c r="K49" s="230">
        <v>0</v>
      </c>
      <c r="L49" s="230">
        <v>1</v>
      </c>
      <c r="M49" s="231" t="s">
        <v>49</v>
      </c>
      <c r="N49" s="232" t="s">
        <v>322</v>
      </c>
      <c r="O49" s="230"/>
      <c r="P49" s="230"/>
      <c r="Q49" s="230"/>
      <c r="R49" s="233"/>
      <c r="S49" s="234"/>
    </row>
    <row r="50" spans="1:19" ht="105" x14ac:dyDescent="0.35">
      <c r="A50" s="458"/>
      <c r="B50" s="459"/>
      <c r="C50" s="459"/>
      <c r="D50" s="459"/>
      <c r="E50" s="459"/>
      <c r="F50" s="241" t="s">
        <v>360</v>
      </c>
      <c r="G50" s="236" t="s">
        <v>375</v>
      </c>
      <c r="H50" s="237"/>
      <c r="I50" s="465"/>
      <c r="J50" s="230">
        <v>1</v>
      </c>
      <c r="K50" s="230">
        <v>1</v>
      </c>
      <c r="L50" s="230">
        <v>1</v>
      </c>
      <c r="M50" s="231" t="s">
        <v>49</v>
      </c>
      <c r="N50" s="232" t="s">
        <v>322</v>
      </c>
      <c r="O50" s="230"/>
      <c r="P50" s="230"/>
      <c r="Q50" s="230"/>
      <c r="R50" s="233"/>
      <c r="S50" s="234"/>
    </row>
    <row r="51" spans="1:19" ht="105" x14ac:dyDescent="0.35">
      <c r="A51" s="458"/>
      <c r="B51" s="459"/>
      <c r="C51" s="459"/>
      <c r="D51" s="459"/>
      <c r="E51" s="459"/>
      <c r="F51" s="241" t="s">
        <v>360</v>
      </c>
      <c r="G51" s="236" t="s">
        <v>376</v>
      </c>
      <c r="H51" s="237"/>
      <c r="I51" s="465"/>
      <c r="J51" s="230">
        <v>1</v>
      </c>
      <c r="K51" s="230">
        <v>1</v>
      </c>
      <c r="L51" s="230">
        <v>1</v>
      </c>
      <c r="M51" s="231" t="s">
        <v>49</v>
      </c>
      <c r="N51" s="232" t="s">
        <v>322</v>
      </c>
      <c r="O51" s="230"/>
      <c r="P51" s="230"/>
      <c r="Q51" s="230"/>
      <c r="R51" s="233"/>
      <c r="S51" s="234"/>
    </row>
    <row r="52" spans="1:19" ht="105" x14ac:dyDescent="0.35">
      <c r="A52" s="458"/>
      <c r="B52" s="459"/>
      <c r="C52" s="459"/>
      <c r="D52" s="459"/>
      <c r="E52" s="459"/>
      <c r="F52" s="241" t="s">
        <v>360</v>
      </c>
      <c r="G52" s="236" t="s">
        <v>377</v>
      </c>
      <c r="H52" s="237"/>
      <c r="I52" s="465"/>
      <c r="J52" s="230">
        <v>1</v>
      </c>
      <c r="K52" s="230">
        <v>1</v>
      </c>
      <c r="L52" s="230">
        <v>1</v>
      </c>
      <c r="M52" s="231" t="s">
        <v>49</v>
      </c>
      <c r="N52" s="232" t="s">
        <v>322</v>
      </c>
      <c r="O52" s="230"/>
      <c r="P52" s="230"/>
      <c r="Q52" s="230"/>
      <c r="R52" s="233"/>
      <c r="S52" s="234"/>
    </row>
    <row r="53" spans="1:19" ht="105" x14ac:dyDescent="0.35">
      <c r="A53" s="458"/>
      <c r="B53" s="459"/>
      <c r="C53" s="459"/>
      <c r="D53" s="459"/>
      <c r="E53" s="459"/>
      <c r="F53" s="241" t="s">
        <v>360</v>
      </c>
      <c r="G53" s="236" t="s">
        <v>378</v>
      </c>
      <c r="H53" s="237"/>
      <c r="I53" s="465"/>
      <c r="J53" s="230">
        <v>1</v>
      </c>
      <c r="K53" s="230">
        <v>1</v>
      </c>
      <c r="L53" s="230">
        <v>1</v>
      </c>
      <c r="M53" s="231" t="s">
        <v>49</v>
      </c>
      <c r="N53" s="232" t="s">
        <v>322</v>
      </c>
      <c r="O53" s="230"/>
      <c r="P53" s="230"/>
      <c r="Q53" s="230"/>
      <c r="R53" s="233"/>
      <c r="S53" s="234"/>
    </row>
    <row r="54" spans="1:19" ht="105" x14ac:dyDescent="0.35">
      <c r="A54" s="458"/>
      <c r="B54" s="459"/>
      <c r="C54" s="459"/>
      <c r="D54" s="459"/>
      <c r="E54" s="459"/>
      <c r="F54" s="241" t="s">
        <v>360</v>
      </c>
      <c r="G54" s="236" t="s">
        <v>379</v>
      </c>
      <c r="H54" s="237"/>
      <c r="I54" s="465"/>
      <c r="J54" s="230">
        <v>1</v>
      </c>
      <c r="K54" s="230">
        <v>1</v>
      </c>
      <c r="L54" s="230">
        <v>1</v>
      </c>
      <c r="M54" s="231" t="s">
        <v>49</v>
      </c>
      <c r="N54" s="232" t="s">
        <v>322</v>
      </c>
      <c r="O54" s="230"/>
      <c r="P54" s="230"/>
      <c r="Q54" s="230"/>
      <c r="R54" s="233"/>
      <c r="S54" s="234"/>
    </row>
    <row r="55" spans="1:19" ht="105" x14ac:dyDescent="0.35">
      <c r="A55" s="458"/>
      <c r="B55" s="459"/>
      <c r="C55" s="459"/>
      <c r="D55" s="459"/>
      <c r="E55" s="459"/>
      <c r="F55" s="241" t="s">
        <v>360</v>
      </c>
      <c r="G55" s="236" t="s">
        <v>380</v>
      </c>
      <c r="H55" s="237"/>
      <c r="I55" s="465"/>
      <c r="J55" s="230">
        <v>1</v>
      </c>
      <c r="K55" s="230">
        <v>0</v>
      </c>
      <c r="L55" s="230">
        <v>0</v>
      </c>
      <c r="M55" s="231" t="s">
        <v>49</v>
      </c>
      <c r="N55" s="232" t="s">
        <v>322</v>
      </c>
      <c r="O55" s="230"/>
      <c r="P55" s="230"/>
      <c r="Q55" s="230"/>
      <c r="R55" s="233"/>
      <c r="S55" s="234"/>
    </row>
    <row r="56" spans="1:19" ht="126" x14ac:dyDescent="0.35">
      <c r="A56" s="458"/>
      <c r="B56" s="459"/>
      <c r="C56" s="459"/>
      <c r="D56" s="459"/>
      <c r="E56" s="459"/>
      <c r="F56" s="241" t="s">
        <v>360</v>
      </c>
      <c r="G56" s="236" t="s">
        <v>381</v>
      </c>
      <c r="H56" s="237"/>
      <c r="I56" s="465"/>
      <c r="J56" s="230">
        <v>1</v>
      </c>
      <c r="K56" s="230">
        <v>0</v>
      </c>
      <c r="L56" s="230">
        <v>1</v>
      </c>
      <c r="M56" s="231" t="s">
        <v>49</v>
      </c>
      <c r="N56" s="232" t="s">
        <v>322</v>
      </c>
      <c r="O56" s="230"/>
      <c r="P56" s="230"/>
      <c r="Q56" s="230"/>
      <c r="R56" s="233"/>
      <c r="S56" s="234"/>
    </row>
    <row r="57" spans="1:19" ht="105" x14ac:dyDescent="0.35">
      <c r="A57" s="242"/>
      <c r="B57" s="459"/>
      <c r="C57" s="459"/>
      <c r="D57" s="237"/>
      <c r="E57" s="459" t="s">
        <v>44</v>
      </c>
      <c r="F57" s="241" t="s">
        <v>360</v>
      </c>
      <c r="G57" s="236" t="s">
        <v>382</v>
      </c>
      <c r="H57" s="237"/>
      <c r="I57" s="240"/>
      <c r="J57" s="230">
        <v>1</v>
      </c>
      <c r="K57" s="230">
        <v>1</v>
      </c>
      <c r="L57" s="230">
        <v>1</v>
      </c>
      <c r="M57" s="231" t="s">
        <v>44</v>
      </c>
      <c r="N57" s="232" t="s">
        <v>322</v>
      </c>
      <c r="O57" s="230"/>
      <c r="P57" s="230"/>
      <c r="Q57" s="230"/>
      <c r="R57" s="233"/>
      <c r="S57" s="234"/>
    </row>
    <row r="58" spans="1:19" ht="105" x14ac:dyDescent="0.35">
      <c r="A58" s="242"/>
      <c r="B58" s="459"/>
      <c r="C58" s="459"/>
      <c r="D58" s="237"/>
      <c r="E58" s="459"/>
      <c r="F58" s="241" t="s">
        <v>360</v>
      </c>
      <c r="G58" s="236" t="s">
        <v>383</v>
      </c>
      <c r="H58" s="237"/>
      <c r="I58" s="240"/>
      <c r="J58" s="230">
        <v>1</v>
      </c>
      <c r="K58" s="230">
        <v>1</v>
      </c>
      <c r="L58" s="230">
        <v>1</v>
      </c>
      <c r="M58" s="231" t="s">
        <v>44</v>
      </c>
      <c r="N58" s="232" t="s">
        <v>322</v>
      </c>
      <c r="O58" s="230"/>
      <c r="P58" s="230"/>
      <c r="Q58" s="230"/>
      <c r="R58" s="233"/>
      <c r="S58" s="234"/>
    </row>
    <row r="59" spans="1:19" ht="231" x14ac:dyDescent="0.35">
      <c r="A59" s="242"/>
      <c r="B59" s="459"/>
      <c r="C59" s="459"/>
      <c r="D59" s="237"/>
      <c r="E59" s="459"/>
      <c r="F59" s="241" t="s">
        <v>360</v>
      </c>
      <c r="G59" s="243" t="s">
        <v>384</v>
      </c>
      <c r="H59" s="237"/>
      <c r="I59" s="240"/>
      <c r="J59" s="230">
        <v>1</v>
      </c>
      <c r="K59" s="230">
        <v>1</v>
      </c>
      <c r="L59" s="230">
        <v>1</v>
      </c>
      <c r="M59" s="231" t="s">
        <v>385</v>
      </c>
      <c r="N59" s="232" t="s">
        <v>322</v>
      </c>
      <c r="O59" s="230"/>
      <c r="P59" s="230"/>
      <c r="Q59" s="230"/>
      <c r="R59" s="233"/>
      <c r="S59" s="234"/>
    </row>
    <row r="60" spans="1:19" ht="105" x14ac:dyDescent="0.35">
      <c r="A60" s="242"/>
      <c r="B60" s="459"/>
      <c r="C60" s="459"/>
      <c r="D60" s="237"/>
      <c r="E60" s="459"/>
      <c r="F60" s="241" t="s">
        <v>360</v>
      </c>
      <c r="G60" s="229" t="s">
        <v>386</v>
      </c>
      <c r="H60" s="237"/>
      <c r="I60" s="240"/>
      <c r="J60" s="230">
        <v>1</v>
      </c>
      <c r="K60" s="230">
        <v>1</v>
      </c>
      <c r="L60" s="230">
        <v>1</v>
      </c>
      <c r="M60" s="231" t="s">
        <v>385</v>
      </c>
      <c r="N60" s="232" t="s">
        <v>322</v>
      </c>
      <c r="O60" s="230"/>
      <c r="P60" s="230"/>
      <c r="Q60" s="230"/>
      <c r="R60" s="233"/>
      <c r="S60" s="234"/>
    </row>
    <row r="61" spans="1:19" ht="105" x14ac:dyDescent="0.35">
      <c r="A61" s="242"/>
      <c r="B61" s="459"/>
      <c r="C61" s="459"/>
      <c r="D61" s="237"/>
      <c r="E61" s="459"/>
      <c r="F61" s="241" t="s">
        <v>360</v>
      </c>
      <c r="G61" s="236" t="s">
        <v>387</v>
      </c>
      <c r="H61" s="237"/>
      <c r="I61" s="240"/>
      <c r="J61" s="230">
        <v>1</v>
      </c>
      <c r="K61" s="230">
        <v>1</v>
      </c>
      <c r="L61" s="230">
        <v>1</v>
      </c>
      <c r="M61" s="231" t="s">
        <v>44</v>
      </c>
      <c r="N61" s="232" t="s">
        <v>322</v>
      </c>
      <c r="O61" s="230"/>
      <c r="P61" s="230"/>
      <c r="Q61" s="230"/>
      <c r="R61" s="233"/>
      <c r="S61" s="234"/>
    </row>
    <row r="62" spans="1:19" ht="105" x14ac:dyDescent="0.35">
      <c r="A62" s="242"/>
      <c r="B62" s="459"/>
      <c r="C62" s="459"/>
      <c r="D62" s="237"/>
      <c r="E62" s="459"/>
      <c r="F62" s="241" t="s">
        <v>360</v>
      </c>
      <c r="G62" s="229" t="s">
        <v>388</v>
      </c>
      <c r="H62" s="237"/>
      <c r="I62" s="240"/>
      <c r="J62" s="230">
        <v>1</v>
      </c>
      <c r="K62" s="230">
        <v>1</v>
      </c>
      <c r="L62" s="230">
        <v>1</v>
      </c>
      <c r="M62" s="231" t="s">
        <v>44</v>
      </c>
      <c r="N62" s="232" t="s">
        <v>322</v>
      </c>
      <c r="O62" s="230"/>
      <c r="P62" s="230"/>
      <c r="Q62" s="230"/>
      <c r="R62" s="233"/>
      <c r="S62" s="234"/>
    </row>
    <row r="63" spans="1:19" ht="105" x14ac:dyDescent="0.35">
      <c r="A63" s="242"/>
      <c r="B63" s="459"/>
      <c r="C63" s="459"/>
      <c r="D63" s="237"/>
      <c r="E63" s="459"/>
      <c r="F63" s="241" t="s">
        <v>360</v>
      </c>
      <c r="G63" s="236" t="s">
        <v>389</v>
      </c>
      <c r="H63" s="237"/>
      <c r="I63" s="240"/>
      <c r="J63" s="230">
        <v>1</v>
      </c>
      <c r="K63" s="230">
        <v>1</v>
      </c>
      <c r="L63" s="230">
        <v>1</v>
      </c>
      <c r="M63" s="231" t="s">
        <v>390</v>
      </c>
      <c r="N63" s="232" t="s">
        <v>391</v>
      </c>
      <c r="O63" s="230"/>
      <c r="P63" s="230"/>
      <c r="Q63" s="230"/>
      <c r="R63" s="233"/>
      <c r="S63" s="234"/>
    </row>
    <row r="64" spans="1:19" ht="63" x14ac:dyDescent="0.35">
      <c r="A64" s="458">
        <v>7</v>
      </c>
      <c r="B64" s="459"/>
      <c r="C64" s="459"/>
      <c r="D64" s="459" t="s">
        <v>392</v>
      </c>
      <c r="E64" s="459" t="s">
        <v>393</v>
      </c>
      <c r="F64" s="461" t="s">
        <v>394</v>
      </c>
      <c r="G64" s="236" t="s">
        <v>395</v>
      </c>
      <c r="H64" s="237"/>
      <c r="I64" s="467"/>
      <c r="J64" s="230">
        <v>1</v>
      </c>
      <c r="K64" s="230">
        <v>0</v>
      </c>
      <c r="L64" s="230">
        <v>1</v>
      </c>
      <c r="M64" s="231" t="s">
        <v>45</v>
      </c>
      <c r="N64" s="232" t="s">
        <v>322</v>
      </c>
      <c r="O64" s="230"/>
      <c r="P64" s="230"/>
      <c r="Q64" s="230"/>
      <c r="R64" s="233"/>
      <c r="S64" s="234"/>
    </row>
    <row r="65" spans="1:19" ht="63" x14ac:dyDescent="0.35">
      <c r="A65" s="458"/>
      <c r="B65" s="459"/>
      <c r="C65" s="459"/>
      <c r="D65" s="459"/>
      <c r="E65" s="459"/>
      <c r="F65" s="461"/>
      <c r="G65" s="236" t="s">
        <v>396</v>
      </c>
      <c r="H65" s="237"/>
      <c r="I65" s="467"/>
      <c r="J65" s="230">
        <v>1</v>
      </c>
      <c r="K65" s="230">
        <v>0</v>
      </c>
      <c r="L65" s="230">
        <v>1</v>
      </c>
      <c r="M65" s="231" t="s">
        <v>45</v>
      </c>
      <c r="N65" s="232" t="s">
        <v>322</v>
      </c>
      <c r="O65" s="230"/>
      <c r="P65" s="230"/>
      <c r="Q65" s="230"/>
      <c r="R65" s="233"/>
      <c r="S65" s="234"/>
    </row>
    <row r="66" spans="1:19" ht="63" x14ac:dyDescent="0.35">
      <c r="A66" s="458"/>
      <c r="B66" s="459"/>
      <c r="C66" s="459"/>
      <c r="D66" s="459"/>
      <c r="E66" s="459"/>
      <c r="F66" s="461"/>
      <c r="G66" s="236" t="s">
        <v>397</v>
      </c>
      <c r="H66" s="237"/>
      <c r="I66" s="467"/>
      <c r="J66" s="230">
        <v>1</v>
      </c>
      <c r="K66" s="230">
        <v>0</v>
      </c>
      <c r="L66" s="230">
        <v>1</v>
      </c>
      <c r="M66" s="231" t="s">
        <v>45</v>
      </c>
      <c r="N66" s="232" t="s">
        <v>322</v>
      </c>
      <c r="O66" s="230"/>
      <c r="P66" s="230"/>
      <c r="Q66" s="230"/>
      <c r="R66" s="233"/>
      <c r="S66" s="234"/>
    </row>
    <row r="67" spans="1:19" ht="63" x14ac:dyDescent="0.35">
      <c r="A67" s="458"/>
      <c r="B67" s="459"/>
      <c r="C67" s="459"/>
      <c r="D67" s="459"/>
      <c r="E67" s="459"/>
      <c r="F67" s="461"/>
      <c r="G67" s="236" t="s">
        <v>398</v>
      </c>
      <c r="H67" s="237"/>
      <c r="I67" s="467"/>
      <c r="J67" s="230">
        <v>1</v>
      </c>
      <c r="K67" s="230">
        <v>0</v>
      </c>
      <c r="L67" s="230">
        <v>1</v>
      </c>
      <c r="M67" s="231" t="s">
        <v>45</v>
      </c>
      <c r="N67" s="232" t="s">
        <v>322</v>
      </c>
      <c r="O67" s="230"/>
      <c r="P67" s="230"/>
      <c r="Q67" s="230"/>
      <c r="R67" s="233"/>
      <c r="S67" s="234"/>
    </row>
    <row r="68" spans="1:19" ht="63" x14ac:dyDescent="0.35">
      <c r="A68" s="458"/>
      <c r="B68" s="459"/>
      <c r="C68" s="459"/>
      <c r="D68" s="459"/>
      <c r="E68" s="459"/>
      <c r="F68" s="461"/>
      <c r="G68" s="236" t="s">
        <v>399</v>
      </c>
      <c r="H68" s="237"/>
      <c r="I68" s="467"/>
      <c r="J68" s="230">
        <v>1</v>
      </c>
      <c r="K68" s="230">
        <v>0</v>
      </c>
      <c r="L68" s="230">
        <v>1</v>
      </c>
      <c r="M68" s="231" t="s">
        <v>45</v>
      </c>
      <c r="N68" s="232" t="s">
        <v>322</v>
      </c>
      <c r="O68" s="230"/>
      <c r="P68" s="230"/>
      <c r="Q68" s="230"/>
      <c r="R68" s="233"/>
      <c r="S68" s="234"/>
    </row>
    <row r="69" spans="1:19" ht="63" x14ac:dyDescent="0.35">
      <c r="A69" s="458"/>
      <c r="B69" s="459"/>
      <c r="C69" s="459"/>
      <c r="D69" s="459"/>
      <c r="E69" s="459"/>
      <c r="F69" s="461"/>
      <c r="G69" s="236" t="s">
        <v>400</v>
      </c>
      <c r="H69" s="237"/>
      <c r="I69" s="467"/>
      <c r="J69" s="230">
        <v>1</v>
      </c>
      <c r="K69" s="230">
        <v>0</v>
      </c>
      <c r="L69" s="230">
        <v>1</v>
      </c>
      <c r="M69" s="231" t="s">
        <v>45</v>
      </c>
      <c r="N69" s="232" t="s">
        <v>322</v>
      </c>
      <c r="O69" s="230"/>
      <c r="P69" s="230"/>
      <c r="Q69" s="230"/>
      <c r="R69" s="233"/>
      <c r="S69" s="234"/>
    </row>
    <row r="70" spans="1:19" ht="210.75" thickBot="1" x14ac:dyDescent="0.4">
      <c r="A70" s="244"/>
      <c r="B70" s="460"/>
      <c r="C70" s="245"/>
      <c r="D70" s="245"/>
      <c r="E70" s="245"/>
      <c r="F70" s="246" t="s">
        <v>401</v>
      </c>
      <c r="G70" s="247" t="s">
        <v>402</v>
      </c>
      <c r="H70" s="248">
        <v>18236456585</v>
      </c>
      <c r="I70" s="245"/>
      <c r="J70" s="249">
        <v>1</v>
      </c>
      <c r="K70" s="250">
        <v>1</v>
      </c>
      <c r="L70" s="250">
        <v>1</v>
      </c>
      <c r="M70" s="251" t="s">
        <v>403</v>
      </c>
      <c r="N70" s="250" t="s">
        <v>404</v>
      </c>
      <c r="O70" s="245"/>
      <c r="P70" s="245"/>
      <c r="Q70" s="245"/>
      <c r="R70" s="252"/>
      <c r="S70" s="253"/>
    </row>
  </sheetData>
  <mergeCells count="45">
    <mergeCell ref="F64:F69"/>
    <mergeCell ref="I64:I69"/>
    <mergeCell ref="A36:A56"/>
    <mergeCell ref="C36:C56"/>
    <mergeCell ref="D36:D56"/>
    <mergeCell ref="E36:E56"/>
    <mergeCell ref="F36:F38"/>
    <mergeCell ref="C57:C63"/>
    <mergeCell ref="E57:E63"/>
    <mergeCell ref="A64:A69"/>
    <mergeCell ref="C64:C69"/>
    <mergeCell ref="D64:D69"/>
    <mergeCell ref="E64:E69"/>
    <mergeCell ref="C31:C35"/>
    <mergeCell ref="D31:D35"/>
    <mergeCell ref="E31:E35"/>
    <mergeCell ref="F31:F35"/>
    <mergeCell ref="I36:I56"/>
    <mergeCell ref="C17:C22"/>
    <mergeCell ref="D17:D22"/>
    <mergeCell ref="E17:E22"/>
    <mergeCell ref="I17:I22"/>
    <mergeCell ref="I23:I30"/>
    <mergeCell ref="A6:N6"/>
    <mergeCell ref="O6:S6"/>
    <mergeCell ref="A8:A16"/>
    <mergeCell ref="B8:B70"/>
    <mergeCell ref="C8:C16"/>
    <mergeCell ref="D8:D16"/>
    <mergeCell ref="E8:E16"/>
    <mergeCell ref="F8:F16"/>
    <mergeCell ref="H8:H16"/>
    <mergeCell ref="I8:I16"/>
    <mergeCell ref="A23:A30"/>
    <mergeCell ref="C23:C30"/>
    <mergeCell ref="D23:D30"/>
    <mergeCell ref="E23:E30"/>
    <mergeCell ref="F23:F30"/>
    <mergeCell ref="A17:A22"/>
    <mergeCell ref="A3:S5"/>
    <mergeCell ref="A1:D2"/>
    <mergeCell ref="E1:S1"/>
    <mergeCell ref="E2:F2"/>
    <mergeCell ref="G2:I2"/>
    <mergeCell ref="J2:S2"/>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LINEA 1</vt:lpstr>
      <vt:lpstr>LINEA 2</vt:lpstr>
      <vt:lpstr>LINEA 3</vt:lpstr>
      <vt:lpstr>LINEA 4</vt:lpstr>
      <vt:lpstr>LINEA 5</vt:lpstr>
      <vt:lpstr>LINEA 6</vt:lpstr>
      <vt:lpstr>LINEA 7</vt:lpstr>
      <vt:lpstr>Integración Planes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2021-03-26T19:25:05Z</cp:lastPrinted>
  <dcterms:created xsi:type="dcterms:W3CDTF">2014-01-29T14:54:05Z</dcterms:created>
  <dcterms:modified xsi:type="dcterms:W3CDTF">2021-07-29T18:22:49Z</dcterms:modified>
</cp:coreProperties>
</file>