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94742CA0-83E3-4AF0-8455-9B47D4EF3541}" xr6:coauthVersionLast="36" xr6:coauthVersionMax="46" xr10:uidLastSave="{00000000-0000-0000-0000-000000000000}"/>
  <bookViews>
    <workbookView xWindow="0" yWindow="0" windowWidth="19200" windowHeight="6930" tabRatio="651"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0"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 l="1"/>
  <c r="B28" i="2"/>
  <c r="E77" i="1"/>
  <c r="B77" i="1"/>
  <c r="I9" i="1"/>
  <c r="K44" i="7"/>
  <c r="I44" i="7"/>
  <c r="I20" i="5"/>
  <c r="K20" i="5"/>
  <c r="J44" i="7"/>
  <c r="E46" i="3"/>
  <c r="I11" i="1" l="1"/>
  <c r="K27" i="1"/>
  <c r="E37" i="6" l="1"/>
  <c r="B37" i="6"/>
  <c r="B47" i="5"/>
  <c r="E30" i="4"/>
  <c r="B30" i="4"/>
  <c r="B46" i="3"/>
  <c r="I15" i="1"/>
  <c r="K15" i="1" s="1"/>
  <c r="B13" i="8" l="1"/>
  <c r="E13" i="8"/>
  <c r="I38" i="3" l="1"/>
  <c r="K38" i="3" s="1"/>
  <c r="J81" i="7"/>
  <c r="I81" i="7"/>
  <c r="K81" i="7" s="1"/>
  <c r="J79" i="7"/>
  <c r="I79" i="7"/>
  <c r="K79" i="7" s="1"/>
  <c r="J75" i="7"/>
  <c r="I75" i="7"/>
  <c r="K75" i="7" s="1"/>
  <c r="J76" i="7"/>
  <c r="I76" i="7"/>
  <c r="K76" i="7" s="1"/>
  <c r="J73" i="7"/>
  <c r="I73" i="7"/>
  <c r="K73" i="7" s="1"/>
  <c r="J68" i="7"/>
  <c r="I68" i="7"/>
  <c r="K68" i="7" s="1"/>
  <c r="J69" i="7"/>
  <c r="I69" i="7"/>
  <c r="K69" i="7" s="1"/>
  <c r="J70" i="7"/>
  <c r="I70" i="7"/>
  <c r="K70" i="7" s="1"/>
  <c r="J66" i="7"/>
  <c r="I66" i="7"/>
  <c r="K66" i="7" s="1"/>
  <c r="J61" i="7"/>
  <c r="I61" i="7"/>
  <c r="K61" i="7" s="1"/>
  <c r="J62" i="7"/>
  <c r="I62" i="7"/>
  <c r="K62" i="7" s="1"/>
  <c r="J63" i="7"/>
  <c r="I63" i="7"/>
  <c r="K63" i="7" s="1"/>
  <c r="I57" i="7"/>
  <c r="K57" i="7" s="1"/>
  <c r="J58" i="7"/>
  <c r="I58" i="7"/>
  <c r="K58" i="7" s="1"/>
  <c r="J59" i="7"/>
  <c r="I59" i="7"/>
  <c r="K59" i="7" s="1"/>
  <c r="I54" i="7"/>
  <c r="K54" i="7" s="1"/>
  <c r="J37" i="7"/>
  <c r="I37" i="7"/>
  <c r="K37" i="7" s="1"/>
  <c r="J42" i="7"/>
  <c r="I42" i="7"/>
  <c r="K42" i="7" s="1"/>
  <c r="J43" i="7"/>
  <c r="I43" i="7"/>
  <c r="K43" i="7" s="1"/>
  <c r="B86" i="7"/>
  <c r="E86" i="7"/>
  <c r="J45" i="7"/>
  <c r="I45" i="7"/>
  <c r="K45" i="7" s="1"/>
  <c r="J46" i="7"/>
  <c r="I46" i="7"/>
  <c r="K46" i="7" s="1"/>
  <c r="I47" i="7"/>
  <c r="I48" i="7"/>
  <c r="J33" i="7"/>
  <c r="I33" i="7"/>
  <c r="K33" i="7" s="1"/>
  <c r="J34" i="7"/>
  <c r="I34" i="7"/>
  <c r="K34" i="7" s="1"/>
  <c r="I29" i="7"/>
  <c r="K29" i="7" s="1"/>
  <c r="I27" i="7"/>
  <c r="J22" i="7"/>
  <c r="I22" i="7"/>
  <c r="K22" i="7" s="1"/>
  <c r="J23" i="7"/>
  <c r="I23" i="7"/>
  <c r="K23" i="7" s="1"/>
  <c r="J24" i="7"/>
  <c r="I24" i="7"/>
  <c r="K24" i="7" s="1"/>
  <c r="J18" i="7"/>
  <c r="I18" i="7"/>
  <c r="K18" i="7" s="1"/>
  <c r="I14" i="7"/>
  <c r="K14" i="7" s="1"/>
  <c r="J9" i="7" l="1"/>
  <c r="I9" i="7"/>
  <c r="K9" i="7" s="1"/>
  <c r="D9" i="8" l="1"/>
  <c r="E87" i="7"/>
  <c r="E9" i="8" s="1"/>
  <c r="B9" i="8"/>
  <c r="B87" i="7"/>
  <c r="C9" i="8" s="1"/>
  <c r="I34" i="6"/>
  <c r="K34" i="6" s="1"/>
  <c r="J32" i="6"/>
  <c r="I32" i="6"/>
  <c r="K32" i="6" s="1"/>
  <c r="J28" i="6"/>
  <c r="I28" i="6"/>
  <c r="K28" i="6" s="1"/>
  <c r="J22" i="6"/>
  <c r="I22" i="6"/>
  <c r="K22" i="6" s="1"/>
  <c r="J23" i="6"/>
  <c r="I23" i="6"/>
  <c r="K23" i="6" s="1"/>
  <c r="J20" i="6"/>
  <c r="I20" i="6"/>
  <c r="K20" i="6" s="1"/>
  <c r="J11" i="6"/>
  <c r="I11" i="6"/>
  <c r="K11" i="6" s="1"/>
  <c r="I12" i="6"/>
  <c r="K12" i="6" s="1"/>
  <c r="I13" i="6"/>
  <c r="K13" i="6" s="1"/>
  <c r="I14" i="6"/>
  <c r="K14" i="6" s="1"/>
  <c r="I15" i="6"/>
  <c r="K15" i="6" s="1"/>
  <c r="I16" i="6"/>
  <c r="B38" i="6" l="1"/>
  <c r="C8" i="8" s="1"/>
  <c r="I17" i="6"/>
  <c r="I9" i="6"/>
  <c r="K9" i="6" s="1"/>
  <c r="I44" i="5"/>
  <c r="K44" i="5" s="1"/>
  <c r="J34" i="5"/>
  <c r="I34" i="5"/>
  <c r="K34" i="5" s="1"/>
  <c r="I35" i="5"/>
  <c r="K35" i="5" s="1"/>
  <c r="I36" i="5"/>
  <c r="K36" i="5" s="1"/>
  <c r="J37" i="5"/>
  <c r="I37" i="5"/>
  <c r="K37" i="5" s="1"/>
  <c r="J38" i="5"/>
  <c r="I38" i="5"/>
  <c r="K38" i="5" s="1"/>
  <c r="I27" i="5"/>
  <c r="K27" i="5" s="1"/>
  <c r="J29" i="5"/>
  <c r="I29" i="5"/>
  <c r="K29" i="5" s="1"/>
  <c r="B8" i="8" l="1"/>
  <c r="D8" i="8"/>
  <c r="E38" i="6"/>
  <c r="E8" i="8" s="1"/>
  <c r="I25" i="5"/>
  <c r="K25" i="5" s="1"/>
  <c r="I19" i="5"/>
  <c r="K19" i="5" s="1"/>
  <c r="E47" i="5"/>
  <c r="I22" i="5"/>
  <c r="J17" i="5"/>
  <c r="I17" i="5"/>
  <c r="K17" i="5" s="1"/>
  <c r="I11" i="5"/>
  <c r="K11" i="5" s="1"/>
  <c r="K12" i="5"/>
  <c r="I12" i="5"/>
  <c r="I13" i="5"/>
  <c r="K13" i="5" s="1"/>
  <c r="J14" i="5"/>
  <c r="I14" i="5"/>
  <c r="K14" i="5" s="1"/>
  <c r="I9" i="5"/>
  <c r="K9" i="5" s="1"/>
  <c r="J20" i="4"/>
  <c r="B48" i="5" l="1"/>
  <c r="C7" i="8" s="1"/>
  <c r="D7" i="8"/>
  <c r="I20" i="4"/>
  <c r="K20" i="4" s="1"/>
  <c r="I22" i="4"/>
  <c r="K22" i="4" s="1"/>
  <c r="I23" i="4"/>
  <c r="K23" i="4" s="1"/>
  <c r="I24" i="4"/>
  <c r="K24" i="4" s="1"/>
  <c r="I25" i="4"/>
  <c r="K25" i="4" s="1"/>
  <c r="I26" i="4"/>
  <c r="K26" i="4" s="1"/>
  <c r="I18" i="4"/>
  <c r="K18" i="4" s="1"/>
  <c r="I11" i="4"/>
  <c r="K11" i="4" s="1"/>
  <c r="I12" i="4"/>
  <c r="K12" i="4" s="1"/>
  <c r="J15" i="4"/>
  <c r="I15" i="4"/>
  <c r="K15" i="4" s="1"/>
  <c r="I9" i="4"/>
  <c r="K9" i="4" s="1"/>
  <c r="I32" i="3"/>
  <c r="K32" i="3" s="1"/>
  <c r="J33" i="3"/>
  <c r="I33" i="3"/>
  <c r="K33" i="3" s="1"/>
  <c r="I34" i="3"/>
  <c r="K34" i="3" s="1"/>
  <c r="I35" i="3"/>
  <c r="K35" i="3" s="1"/>
  <c r="I36" i="3"/>
  <c r="K36" i="3" s="1"/>
  <c r="I37" i="3"/>
  <c r="K37" i="3" s="1"/>
  <c r="E48" i="5" l="1"/>
  <c r="E7" i="8" s="1"/>
  <c r="B7" i="8"/>
  <c r="B6" i="8"/>
  <c r="B31" i="4"/>
  <c r="C6" i="8" s="1"/>
  <c r="I30" i="3"/>
  <c r="K30" i="3" s="1"/>
  <c r="I24" i="3"/>
  <c r="K24" i="3" s="1"/>
  <c r="I25" i="3"/>
  <c r="K25" i="3" s="1"/>
  <c r="J11" i="3"/>
  <c r="I11" i="3"/>
  <c r="K11" i="3" s="1"/>
  <c r="J12" i="3"/>
  <c r="I12" i="3"/>
  <c r="K12" i="3" s="1"/>
  <c r="I13" i="3"/>
  <c r="K13" i="3" s="1"/>
  <c r="I14" i="3"/>
  <c r="E31" i="4" l="1"/>
  <c r="E6" i="8" s="1"/>
  <c r="D6" i="8"/>
  <c r="I15" i="3"/>
  <c r="K15" i="3" s="1"/>
  <c r="I18" i="3"/>
  <c r="K18" i="3" s="1"/>
  <c r="I19" i="3"/>
  <c r="K19" i="3" s="1"/>
  <c r="J9" i="3"/>
  <c r="I9" i="3"/>
  <c r="K9" i="3" s="1"/>
  <c r="B47" i="3" l="1"/>
  <c r="C5" i="8" s="1"/>
  <c r="B5" i="8"/>
  <c r="I25" i="2"/>
  <c r="I23" i="2"/>
  <c r="J20" i="2"/>
  <c r="I20" i="2"/>
  <c r="K20" i="2" s="1"/>
  <c r="J18" i="2"/>
  <c r="I18" i="2"/>
  <c r="K18" i="2" s="1"/>
  <c r="I12" i="2"/>
  <c r="K12" i="2" s="1"/>
  <c r="I13" i="2"/>
  <c r="K13" i="2" s="1"/>
  <c r="J14" i="2"/>
  <c r="I14" i="2"/>
  <c r="K14" i="2" s="1"/>
  <c r="I9" i="2"/>
  <c r="J71" i="1"/>
  <c r="I71" i="1"/>
  <c r="K71" i="1" s="1"/>
  <c r="J73" i="1"/>
  <c r="I73" i="1"/>
  <c r="K73" i="1" s="1"/>
  <c r="I65" i="1"/>
  <c r="I55" i="1"/>
  <c r="J53" i="1"/>
  <c r="I53" i="1"/>
  <c r="K53" i="1" s="1"/>
  <c r="J49" i="1"/>
  <c r="I49" i="1"/>
  <c r="K49" i="1" s="1"/>
  <c r="J50" i="1"/>
  <c r="I50" i="1"/>
  <c r="K50" i="1" s="1"/>
  <c r="J47" i="1"/>
  <c r="I47" i="1"/>
  <c r="K47" i="1" s="1"/>
  <c r="J38" i="1"/>
  <c r="I38" i="1"/>
  <c r="K38" i="1" s="1"/>
  <c r="I39" i="1"/>
  <c r="I40" i="1"/>
  <c r="I41" i="1"/>
  <c r="I42" i="1"/>
  <c r="J43" i="1"/>
  <c r="I43" i="1"/>
  <c r="K43" i="1" s="1"/>
  <c r="I44" i="1"/>
  <c r="I32" i="1"/>
  <c r="K32" i="1" s="1"/>
  <c r="I30" i="1"/>
  <c r="K30" i="1" s="1"/>
  <c r="I20" i="1"/>
  <c r="I21" i="1"/>
  <c r="I22" i="1"/>
  <c r="I23" i="1"/>
  <c r="I24" i="1"/>
  <c r="I25" i="1"/>
  <c r="I26" i="1"/>
  <c r="I27" i="1"/>
  <c r="E47" i="3" l="1"/>
  <c r="E5" i="8" s="1"/>
  <c r="D5" i="8"/>
  <c r="E29" i="2"/>
  <c r="E4" i="8" s="1"/>
  <c r="I18" i="1"/>
  <c r="J11" i="1"/>
  <c r="K11" i="1"/>
  <c r="I12" i="1"/>
  <c r="K12" i="1" s="1"/>
  <c r="J13" i="1"/>
  <c r="I13" i="1"/>
  <c r="K13" i="1" s="1"/>
  <c r="I14" i="1"/>
  <c r="K14" i="1" s="1"/>
  <c r="J9" i="1"/>
  <c r="K9" i="1"/>
  <c r="D4" i="8" l="1"/>
  <c r="B29" i="2"/>
  <c r="C4" i="8" s="1"/>
  <c r="B4" i="8"/>
  <c r="D3" i="8"/>
  <c r="D10" i="8" s="1"/>
  <c r="E78" i="1"/>
  <c r="E3" i="8" s="1"/>
  <c r="E10" i="8" s="1"/>
  <c r="B78" i="1"/>
  <c r="C3" i="8" s="1"/>
  <c r="C10" i="8" s="1"/>
  <c r="B3" i="8"/>
  <c r="B10" i="8" s="1"/>
</calcChain>
</file>

<file path=xl/sharedStrings.xml><?xml version="1.0" encoding="utf-8"?>
<sst xmlns="http://schemas.openxmlformats.org/spreadsheetml/2006/main" count="1184" uniqueCount="485">
  <si>
    <t>PLAN INDICATIVO CONSOLIDADO</t>
  </si>
  <si>
    <t>Plan de Desarrollo 2020-2024</t>
  </si>
  <si>
    <t>Transformacion Académica con Calidad y Pertinencia</t>
  </si>
  <si>
    <t>Indicador</t>
  </si>
  <si>
    <t>Tipo de Indicador</t>
  </si>
  <si>
    <t>Unidad de medida</t>
  </si>
  <si>
    <t>Linea Base</t>
  </si>
  <si>
    <t>Meta 2020</t>
  </si>
  <si>
    <t>Meta 2021</t>
  </si>
  <si>
    <t>Meta 2022</t>
  </si>
  <si>
    <t>Meta 2023</t>
  </si>
  <si>
    <t>Responsable</t>
  </si>
  <si>
    <t>Transformación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</si>
  <si>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</si>
  <si>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</si>
  <si>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</si>
  <si>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</si>
  <si>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</si>
  <si>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Tipo Indicador: Producto</t>
  </si>
  <si>
    <t>Sistema de evaluación de los aprendizajes, implementado</t>
  </si>
  <si>
    <t>Mantener</t>
  </si>
  <si>
    <t>Programas de posgrado con procesos de actualización curricular implementados</t>
  </si>
  <si>
    <t>Programas universitarios con procesos de actualización curricular implementados</t>
  </si>
  <si>
    <t>Programas tecnológicos con procesos de actualización curricular implementados</t>
  </si>
  <si>
    <t>Lineamientos académicos y curriculares actualizados</t>
  </si>
  <si>
    <t>Oferta Académica Pertinente</t>
  </si>
  <si>
    <t>Nuevos programas técnicos, tecnológicos, universitarios y de posgrado, con resolución de registro calificado</t>
  </si>
  <si>
    <t>Estudiantes matriculados en los programas de la oferta académica</t>
  </si>
  <si>
    <t>Nuevos programas de maestría, con resolución de registro calificado</t>
  </si>
  <si>
    <t>Nuevos programas de especialización virtuales, con resolución de registro calificado</t>
  </si>
  <si>
    <t>Nuevos programas de especialización presenciales, con resolución de registro calificado</t>
  </si>
  <si>
    <t>Nuevos programas universitarios presenciales, con resolución de registro calificado</t>
  </si>
  <si>
    <t>Nuevos programas tecnológicos virtuales, con resolución de registro calificado</t>
  </si>
  <si>
    <t>Nuevos programas tecnológicos presenciales, con resolución de registro calificado.</t>
  </si>
  <si>
    <t>Nuevos programas técnicos profesionales presenciales, con resolución de registro calificado</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</si>
  <si>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</si>
  <si>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</si>
  <si>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</si>
  <si>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Grupos con apoyo a la presencialidad</t>
  </si>
  <si>
    <t>2020-1: 455 grupos con apoyo a la presencialidad.
2020-2 se cerro el semestre con un consolidado total de 572 grupos con apoyo a la presencialidad.</t>
  </si>
  <si>
    <t>Ingreso, Permanencia y Graduación</t>
  </si>
  <si>
    <t>Incidencia de las acciones implementadas por Quédate en Colmayor en la permanencia de los estudiantes que asisten con regularidad</t>
  </si>
  <si>
    <t>Porcentaje</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</si>
  <si>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</si>
  <si>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</si>
  <si>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Tableros (Dashboard) Estadísticos para el análisis multifactorial de la deserción, implementados</t>
  </si>
  <si>
    <t>Este DashBoard se puede consultar en el micro sitio web del proceso, en esta URL https://sites.google.com/colmayor.edu.co/observatorio-q/excluidos?authuser=0</t>
  </si>
  <si>
    <t>Tasa de deserción anual, disminuida</t>
  </si>
  <si>
    <t>NA</t>
  </si>
  <si>
    <t>Este indicador se reporta con la cifra que se muestra hoy en el sistema spadies, pero se consolida hasta el 31 de marzo de 2021, por lo cual lo más seguro es que va a cambiar.</t>
  </si>
  <si>
    <t>Mejora en el rendimiento académico de los estudiantes que asisten a los servicios ofertados de Ciencias Básicas, en estudiantes repitentes</t>
  </si>
  <si>
    <t>Desempeño en el rendimiento académico de la asignatura matriculada de Ciencias Básicas para estudiantes de primer curso</t>
  </si>
  <si>
    <t>Estudiantes que aprueban el semestre, superando sus dificultades académicas</t>
  </si>
  <si>
    <t xml:space="preserve">Instituciones de educación media articuladas a los servicios del proceso de Ingreso, Permanencia y Graduación </t>
  </si>
  <si>
    <t>1. Mariscal de Robledo
2. Lola González
3. Antonio José Bernal</t>
  </si>
  <si>
    <t>Proceso de Ingreso, Permanencia y Graduación, operando</t>
  </si>
  <si>
    <t xml:space="preserve">Aseguramiento de la calidad </t>
  </si>
  <si>
    <t>Acreditación institucional obtenida</t>
  </si>
  <si>
    <t>Se obtuvo la acreditación institucional mediante resolución del Ministerio de Educación Nacional No. 013165 de julio de 2020.</t>
  </si>
  <si>
    <t>Programas acreditados, re acreditados en alta calidad</t>
  </si>
  <si>
    <t>Estudios realizados sobre asuntos institucionales</t>
  </si>
  <si>
    <t>Se realizó Estudio de evaluación curricular en perspectiva de la cuarta revolución industrial.</t>
  </si>
  <si>
    <t>Ciencias Básicas</t>
  </si>
  <si>
    <t>Departamento de Ciencias Básicas operando</t>
  </si>
  <si>
    <t>Se expidió la resolución 327 de 2020 por la cual se crea el Programa de Ciencias Básicas de la Institución.</t>
  </si>
  <si>
    <t>Actividades de extensión desarrolladas en temas de Ciencias Básicas</t>
  </si>
  <si>
    <t>La meta está programada para 2021.</t>
  </si>
  <si>
    <t>Proyectos de investigación asesorados en diseño metodológico, diseño experimental y/o modelamiento en los proyectos experimentales</t>
  </si>
  <si>
    <t>Olimpiadas de Ciencias Básicas realizadas</t>
  </si>
  <si>
    <t>Están programadas para el 2022.</t>
  </si>
  <si>
    <t>Recursos de aprendizaje físicos y digitales diseñados, adquiridos e implementados</t>
  </si>
  <si>
    <t>No se han adquirido los recursos, toda vez que debía crearse inicialmente el Departamento.</t>
  </si>
  <si>
    <t>Formación Dual</t>
  </si>
  <si>
    <t>Estudiantes matriculados en programas de formación dual</t>
  </si>
  <si>
    <t>La meta está programada para 2022.</t>
  </si>
  <si>
    <t>Docentes en pasantías cortas empresariales</t>
  </si>
  <si>
    <t>Estudiantes en pasantías cortas empresariales</t>
  </si>
  <si>
    <t>Empresas articuladas a la estrategia de formación dual</t>
  </si>
  <si>
    <t>Nuevos programas técnicos y tecnológicos en modalidad dual, ofertados</t>
  </si>
  <si>
    <t>Centro de Recursos para el aprendizaje y la investigación</t>
  </si>
  <si>
    <t>Centro de Recursos para el Aprendizaje y la Investigación, operando</t>
  </si>
  <si>
    <t>La meta está programada para 2023.</t>
  </si>
  <si>
    <t>Estaciones de trabajo para el estudio individual, colaborativo e incluyente, adquiridas</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</si>
  <si>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</si>
  <si>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</si>
  <si>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Participación en redes de acceso abierto</t>
  </si>
  <si>
    <t>Se tiene programada la meta para 2021.</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</si>
  <si>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</si>
  <si>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</si>
  <si>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Formacion Integral de los Docentes</t>
  </si>
  <si>
    <t>Formación Docente</t>
  </si>
  <si>
    <t>Docentes evaluados por encima del 80%</t>
  </si>
  <si>
    <t>Reporte 26 de enero de 2021:
2020-2: 472 docentes planta, ocasionales y cátedra que dictan clases y están cargados en Accademia.
436 docentes con calificación por encima del 80% (4.0).</t>
  </si>
  <si>
    <t>Docentes en procesos de inmersión en lengua extranjera</t>
  </si>
  <si>
    <t xml:space="preserve">Vicerrectoría Académica, Virtualidad, </t>
  </si>
  <si>
    <t>Escuela de capacitación docente operando</t>
  </si>
  <si>
    <t>Se cuenta con la propuesta de resolución para la creación de escuela de capacitación docente, se encuentra pendiente la aprobación por jurídica.</t>
  </si>
  <si>
    <t>Docentes capacitados en pedagogía, didáctica y uso de las TIC</t>
  </si>
  <si>
    <t>14 docentes certificados en el diplomado 2020-1, 6 docentes de la institución inscritos en el diplomado 2020-2 , 90 docentes participantes en asesorías masivas virtuales en herramientas TIC.</t>
  </si>
  <si>
    <t>Actividades de capacitación en pedagogía, didáctica y uso de las TIC</t>
  </si>
  <si>
    <t>1 diplomado en Docencia realizado en 2020-1 y 
1 diplomado en curso en 2020-2
Asesorías masivas virtuales a docentes.</t>
  </si>
  <si>
    <t>Docentes de planta formados en Doctorado</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</si>
  <si>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</si>
  <si>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</si>
  <si>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</si>
  <si>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Nuevas plazas docentes creadas</t>
  </si>
  <si>
    <t>Diálogo generacional Docente</t>
  </si>
  <si>
    <t>Estudiantes y graduados destacados académicamente, vinculados al programa diálogo generacional docente</t>
  </si>
  <si>
    <t>La meta está programada para el 2021.</t>
  </si>
  <si>
    <t>Convocatorias para la vinculación de estudiantes y graduados al programa diálogo generacional docente</t>
  </si>
  <si>
    <t>Investigacion, Innovacion y Emprendimiento</t>
  </si>
  <si>
    <t>Desarrollo Científico y Tecnológico</t>
  </si>
  <si>
    <t>Grupos de investigación que mantienen y mejoran su categorización en MinCiencias</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</si>
  <si>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</si>
  <si>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</si>
  <si>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 xml:space="preserve">Centro de Investigaciones, Virtualidad, </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</si>
  <si>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</si>
  <si>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</si>
  <si>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Patentes, registros o diseños industriales, obtenidos</t>
  </si>
  <si>
    <t>Libros publicados</t>
  </si>
  <si>
    <t>Artículos publicados en revistas indexadas</t>
  </si>
  <si>
    <t>El acumulado para la vigencia 2020 es de 30 - La fuente es el Indicador de gestión IV - 06 Publicación en revistas indexadas.</t>
  </si>
  <si>
    <t>Revista Sinergia indexada</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</si>
  <si>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</si>
  <si>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</si>
  <si>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</si>
  <si>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</si>
  <si>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</si>
  <si>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</si>
  <si>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Innovación, emprendimiento, transferencia tecnológica y de conocimiento</t>
  </si>
  <si>
    <t>Centro de innovación, emprendimiento, transferencia tecnológica y conocimiento, en funcionamiento</t>
  </si>
  <si>
    <t>Proyectos de desarrollo tecnológico, investigación e innovación aprobados</t>
  </si>
  <si>
    <t>Productos de apropiación social de conocimiento generados a partir de proyectos de Extensión</t>
  </si>
  <si>
    <t>Prácticas profesionales en emprendimiento acompañadas</t>
  </si>
  <si>
    <t>16 estudiantes de la Facultad de Administración y 15 estudiantes de la Facultad de Arquitectura e Ingeniería.</t>
  </si>
  <si>
    <t>Espacios formativos en emprendimiento e innovación</t>
  </si>
  <si>
    <t>11 Talleres realizados a estudiantes de practica. 7 ponencias en eventos o espacios de participación.</t>
  </si>
  <si>
    <t xml:space="preserve">Formación en Investigación </t>
  </si>
  <si>
    <t>Producción investigativa de estudiantes en procesos de investigación formativa y formación para la investigación</t>
  </si>
  <si>
    <t>Trabajos de grado desarrollados</t>
  </si>
  <si>
    <t>Prácticas investigativas desarrolladas</t>
  </si>
  <si>
    <t>Proyectos de Núcleos integradores desarrollados</t>
  </si>
  <si>
    <t>Facultad de Ciencias Sociales SEMESTRES 1 Y 2 (2020)</t>
  </si>
  <si>
    <t>Proyectos de aula desarrollados</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</si>
  <si>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</si>
  <si>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</si>
  <si>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</si>
  <si>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</si>
  <si>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Ponencias de investigación de semilleristas presentadas en eventos regionales, nacionales e internacionales</t>
  </si>
  <si>
    <t>48 semilleristas participaron en encuentro departamental Redcolsi + 11 En feria de Biociencias + 24 en Encuentro Nacional Redcolsi.</t>
  </si>
  <si>
    <t>Sistema de Investigación Institucional</t>
  </si>
  <si>
    <t>Vicerrectoría de Investigación, Innovación y Transferencia Tecnológica creada</t>
  </si>
  <si>
    <t>Vicerrectoría de Investigación, Innovación y Transferencia Tecnológica en funcionamiento</t>
  </si>
  <si>
    <t xml:space="preserve">Visibilidad Nacional e Internacional, interculturalidad y diálogo de saberes </t>
  </si>
  <si>
    <t>Interculturalidad y diálogo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</si>
  <si>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</si>
  <si>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</si>
  <si>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Cátedra de internacionalización e interculturalidad servida en la Institución</t>
  </si>
  <si>
    <t>Semestre Académico 2020_1 y Semestre Académico 2020_2.</t>
  </si>
  <si>
    <t>Programas académicos con cursos servidos en lengua extranjera.</t>
  </si>
  <si>
    <t>Programas académicos con estrategias de internacionalización del currículo, implementadas</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</si>
  <si>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</si>
  <si>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</si>
  <si>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</si>
  <si>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</si>
  <si>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Cooperación interinstitucional nacional e internacional </t>
  </si>
  <si>
    <t>Actividades de cooperación interinstitucional realizadas</t>
  </si>
  <si>
    <t>Escuela Internacional en Transformación Digital Virtual.</t>
  </si>
  <si>
    <t>Programas con doble titulación</t>
  </si>
  <si>
    <t>Movilidad saliente y entrante de administrativos</t>
  </si>
  <si>
    <t>Conferencia Virtual y Seminario Internacional Virtual.</t>
  </si>
  <si>
    <t>Movilidad entrante de estudiantes</t>
  </si>
  <si>
    <t>Curso Corto, Pasantía Académica, Intercambio Proyecto PALOMA, Movilidad Solidaria y Pasantía Académica Virtual.</t>
  </si>
  <si>
    <t>Movilidad saliente de estudiantes</t>
  </si>
  <si>
    <t xml:space="preserve">Práctica Profesional, Movilidad Solidaria, Curso Virtual, Pasantía Académica Virtual, Práctica Profesional Virtual, Congreso Virtual. </t>
  </si>
  <si>
    <t>Movilidad entrante de docentes</t>
  </si>
  <si>
    <t xml:space="preserve">Curso Corto, Conferencia Virtual, Transferencia de Conocimientos Virtual, Diplomado Virtual, Seminario Virtual. </t>
  </si>
  <si>
    <t>Movilidad saliente de docentes</t>
  </si>
  <si>
    <t>Participación en Eventos, Ponencia, Diplomado Virtual, Seminario Internacional Virtual y Congreso Internacional.</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</si>
  <si>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</si>
  <si>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</si>
  <si>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Convenios de cooperación interinstitucional activos</t>
  </si>
  <si>
    <t>Entorno y participacion en el contexto regional y nacional</t>
  </si>
  <si>
    <t>Proyectos, Convenios y Contratos</t>
  </si>
  <si>
    <t>Acciones de relacionamiento con comunidades locales y regionales</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</si>
  <si>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</si>
  <si>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</si>
  <si>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</si>
  <si>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</si>
  <si>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Traslados de excedentes de la ejecución de convenios y contratos</t>
  </si>
  <si>
    <t>Miles de Pesos</t>
  </si>
  <si>
    <t>Información con corte al 31 de diciembre de 2020.</t>
  </si>
  <si>
    <t>Convenios y contratos suscritos y ejecutados</t>
  </si>
  <si>
    <t>Convenios y contratos firmados desde el 01 de enero de 2020 al 31 de diciembre de 2020.</t>
  </si>
  <si>
    <t>Prácticas académicas, orientación laboral y empleo</t>
  </si>
  <si>
    <t>Coordinación de empleo y orientación laboral creada y operando</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</si>
  <si>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</si>
  <si>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</si>
  <si>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Graduados vinculados laboralmente a través de la bolsa de empleo</t>
  </si>
  <si>
    <t>Estudiantes vinculados a las agencias de práctica de sectores públicos y privados de la ciudad y la región.</t>
  </si>
  <si>
    <t>Orientación laboral para practicantes y graduados</t>
  </si>
  <si>
    <t>Se realizó el evento: Conexión laboral y habilidades transversales, con el fin de brindar herramientas de orientación laboral al público objetivo.</t>
  </si>
  <si>
    <t>Educación continua y formación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</si>
  <si>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</si>
  <si>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</si>
  <si>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Programas de formación para el trabajo y el desarrollo humano ofertados</t>
  </si>
  <si>
    <t>Asistente en Organización de Eventos.
Organización de Viajes.
Cocina.
Auxiliar en Dibujo Arquitectónico.</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</si>
  <si>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</si>
  <si>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</si>
  <si>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</si>
  <si>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</si>
  <si>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Idiomas Colmayor</t>
  </si>
  <si>
    <t>Centro de lenguas formalizado</t>
  </si>
  <si>
    <t>Desempeño de los estudiantes de programas tecnológicos en las pruebas Saber Pro en el componente de inglés</t>
  </si>
  <si>
    <t>Puntaje global obtenido en las Pruebas Saber T y T 2019 en el componente de inglés.</t>
  </si>
  <si>
    <t>Desempeño de los estudiantes de programas profesionales en las pruebas Saber Pro en el componente de inglés</t>
  </si>
  <si>
    <t>Puntaje global obtenido en las Pruebas Saber Pro 2019 en el componente de inglés.</t>
  </si>
  <si>
    <t>Estudiantes de la institución inscritos en los cursos ofertados por el Centro de Lenguas</t>
  </si>
  <si>
    <t>503 estudiantes inscritos en 2020-1 y 531en 2020-2.</t>
  </si>
  <si>
    <t>Cursos de lengua extranjera ofertados por el Centro de Lenguas</t>
  </si>
  <si>
    <t>19 cursos servidos en 2020-1 y 20 cursos ofertados y que se encuentran sirviendo a la fecha en 2020-2.</t>
  </si>
  <si>
    <t>Estrategias implementadas para la formación en lengua extranjera</t>
  </si>
  <si>
    <t>Se realiza la oferta a las diferentes áreas de la institución de los cursos de contingencia de idiomas del Centro de Lenguas.</t>
  </si>
  <si>
    <t>Unidades de servicio</t>
  </si>
  <si>
    <t>Unidades de servicio creadas y formalizadas</t>
  </si>
  <si>
    <t>Muestras procesadas por el Laboratorio de Control de Calidad LACMA</t>
  </si>
  <si>
    <t>Muestras procesadas a dic 31 de 2020.</t>
  </si>
  <si>
    <t>Portafolio de Servicios, consultorías y asesorías</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</si>
  <si>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</si>
  <si>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</si>
  <si>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</si>
  <si>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</si>
  <si>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Cobertura de la comunidad institucional en los servicios de Bienestar, aumentada</t>
  </si>
  <si>
    <t>Para el 2020-01 se logró 84%  y para el 2020-02 se obtuvo 93% de cobertura en población atendida. Promedio entre los dos semestres: 88%.</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</si>
  <si>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</si>
  <si>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</si>
  <si>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Experiencias deportivas y culturales dentro de la institución fortalecidas</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</si>
  <si>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</si>
  <si>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</si>
  <si>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</si>
  <si>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</si>
  <si>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</si>
  <si>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</si>
  <si>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</si>
  <si>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</si>
  <si>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Bienestar te conecta e integra</t>
  </si>
  <si>
    <t>Servicios de bienestar ofertados a los estudiantes de programas virtuales y sedes desconcentradas</t>
  </si>
  <si>
    <t>Se ha mantenido la oferta de servicios para estudiantes de programas virtuales y en sedes desconcentradas.</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</si>
  <si>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</si>
  <si>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</si>
  <si>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Oferta de servicios y programas de bienestar para los estudiantes de programas virtuales</t>
  </si>
  <si>
    <t>Oferta de gimnasia virtual, deporte virtual, cursos culturales (guitarra, teatro), asesorías médicas y psicológicas, asesorías de créditos y becas condonables.</t>
  </si>
  <si>
    <t>Mi U inclusiva y diversa</t>
  </si>
  <si>
    <t>Programa de Educación Inclusiva e Intercultural, implementado</t>
  </si>
  <si>
    <t>Protocolo de prevención, detección y atención para las violencias basadas en género, implementado</t>
  </si>
  <si>
    <t>El documento se encuentra en borrador.</t>
  </si>
  <si>
    <t>Acciones de acompañamiento implementadas y articuladas a las demás dependencias</t>
  </si>
  <si>
    <t>Conformación del programa de Inclusión Colmayor Diverso.</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</si>
  <si>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</si>
  <si>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</si>
  <si>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</si>
  <si>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</si>
  <si>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</si>
  <si>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Desarrollo y Gestion Integral, un compromiso institucional</t>
  </si>
  <si>
    <t>Modernización administrativa para la eficiencia de los procesos</t>
  </si>
  <si>
    <t>Modernización administrativa gestionada</t>
  </si>
  <si>
    <t>Se realizó diagnostico y se socializó con el Rector, Vicerrector académico y Vicerrector administrativo y financiero el 22-12-2020.</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</si>
  <si>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</si>
  <si>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</si>
  <si>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Estructura administrativa actualizada</t>
  </si>
  <si>
    <t>Mapa de procesos actualizado</t>
  </si>
  <si>
    <t>Manual de funciones actualizado</t>
  </si>
  <si>
    <t>Gestión de nuevos espacios y sostenibilidad de la infraestructura física institucional</t>
  </si>
  <si>
    <t>Informe anual de estrategias de sostenibilidad y resiliencia de la infraestructura física institucional, gestionado y entregado</t>
  </si>
  <si>
    <t>Se anexa Informe anual de estrategias de sostenibilidad y resiliencia de la infraestructura física institucional.</t>
  </si>
  <si>
    <t>Nuevos espacios físicos gestionados y disponibles para el desarrollo institucional</t>
  </si>
  <si>
    <t>Planos institucionales actualizados</t>
  </si>
  <si>
    <t>Se han actualizado los planos arquitectónicos institucionales, los planos de los laboratorios y de los diferentes es.pacios</t>
  </si>
  <si>
    <t>Plan anual de optimización y mantenimiento de infraestructura física, aprobado y en operación</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</si>
  <si>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</si>
  <si>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</si>
  <si>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 xml:space="preserve">Nuevos espacios disponibles </t>
  </si>
  <si>
    <t xml:space="preserve">Titulación del edificio de borde para el bienestar, gestionada     </t>
  </si>
  <si>
    <t>Cultura de la planeación</t>
  </si>
  <si>
    <t>Modelo Integrado de Planeación y Gestión, implementado</t>
  </si>
  <si>
    <t>Recursos de Presupuesto Participativo gestionados e incrementados</t>
  </si>
  <si>
    <t>PP=12969926120
PP1= 11195026813.
Crecimiento del 15% respecto al año anterior.
Se cubrió 3.885 cupos y el proyecto culmino satisfactoriamente</t>
  </si>
  <si>
    <t>Nuevas fuentes alternas de financiación gestionadas y con recursos.</t>
  </si>
  <si>
    <t>Sistema de gestión integrado hacia la sostenibilidad</t>
  </si>
  <si>
    <t>Certificación y mantenimiento del SG-SST bajo la norma ISO 45001:2018</t>
  </si>
  <si>
    <t>Mantenimiento de la certificación del SGA bajo la norma ISO 14001:2015</t>
  </si>
  <si>
    <t>Se realiza Auditoría de Seguimiento por parte del ICONTEC en el mes de  diciembre, manteniendo la certificación para el sistema.</t>
  </si>
  <si>
    <t>Mantenimiento de la certificación del SGC bajo la norma ISO 9001:2015</t>
  </si>
  <si>
    <t>Implementación de las medidas de control en los peligros identificados y los riesgos priorizados</t>
  </si>
  <si>
    <t>Acciones correctivas, preventivas y de mejora del Sistema de Gestión de Seguridad y Salud en el Trabajo, implementadas</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</si>
  <si>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</si>
  <si>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</si>
  <si>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</si>
  <si>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</si>
  <si>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Condiciones de salud de los trabajadores de la institución, evaluadas</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</si>
  <si>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</si>
  <si>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</si>
  <si>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</si>
  <si>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</si>
  <si>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Matriz de Indicadores de sostenibilidad, consolidada</t>
  </si>
  <si>
    <t>Diagnóstico de sostenibilidad realizado</t>
  </si>
  <si>
    <t>Estrategias de sostenibilidad promovidas por el SGI</t>
  </si>
  <si>
    <t>Software nuevo implementado</t>
  </si>
  <si>
    <t xml:space="preserve">Auditorías del SGI </t>
  </si>
  <si>
    <t>* La auditoria interna se realizó del 21 de septiembre al 05 de octubre de 2020.
*  Las auditorias externas del SGC y SGA, se realizaron entre el 01 y 03 de Diciembre de 2020.</t>
  </si>
  <si>
    <t>Colmayor Sostenible y Resiliente</t>
  </si>
  <si>
    <t>Estrategias para la Gestión del Riesgo de Desastres implementadas</t>
  </si>
  <si>
    <t>Planes implementados</t>
  </si>
  <si>
    <t>Se anexa archivo con avance.</t>
  </si>
  <si>
    <t>Política aprobada e implementada</t>
  </si>
  <si>
    <t>Infraestructura tecnológica e informática pertinente para el desarrollo institucional</t>
  </si>
  <si>
    <t>Sistemas de información consolidados e integrados</t>
  </si>
  <si>
    <t>Sistemas de información: 11
Sistemas de información integrados: 10
Sistemas no integrados: 1</t>
  </si>
  <si>
    <t>Procesos manuales automatizados</t>
  </si>
  <si>
    <t>Total procesos manuales: 29
Total procesos manuales automatizar: 10</t>
  </si>
  <si>
    <t xml:space="preserve"> Infraestructura tecnológica disponible conforme a la demanda institucional</t>
  </si>
  <si>
    <t>Disponibilidad total semestre x 180 dias (Minutos): 259200
Plataforma indisponible (Minutos): 1065
Disponibilidad Plataforma: 99,59</t>
  </si>
  <si>
    <t>Lineamientos de Integración de los sistemas de información actualizados</t>
  </si>
  <si>
    <t>Se anexa documento de lineamientos.</t>
  </si>
  <si>
    <t>Procesos manuales sistematizados</t>
  </si>
  <si>
    <t>Total procesos manuales: 29
Total procesos manuales para sistematizar: 19</t>
  </si>
  <si>
    <t>PETIC actualizado e implementado</t>
  </si>
  <si>
    <t>Consultar soporte PETIC 2021-2023. En proceso de revisión en Isolución.</t>
  </si>
  <si>
    <t>Gestión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</si>
  <si>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</si>
  <si>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</si>
  <si>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Equilibrio financiero</t>
  </si>
  <si>
    <t>Pesos</t>
  </si>
  <si>
    <t>Informes presupuestales y financieros presentados</t>
  </si>
  <si>
    <t>A la fecha se encuentra cumplido el plazo para la entrega de informes financieros y presupuestales, comprendidos entre el período de enero a diciembre.</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</si>
  <si>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</si>
  <si>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</si>
  <si>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</si>
  <si>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</si>
  <si>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</si>
  <si>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</si>
  <si>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</si>
  <si>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Eventos para fortalecer la calidad del servicio, implementados</t>
  </si>
  <si>
    <t>En la Reinducción institucional se abordaron diferentes temas de interés, entre estos la atención al ciudadano y la calidad de esta atención.</t>
  </si>
  <si>
    <t>Comunicación y Mercadeo efectivos</t>
  </si>
  <si>
    <t>Plan de Comunicaciones y Mercadeo socializado e implementado</t>
  </si>
  <si>
    <t>Participación en eventos de relacionamiento y actividades de divulgación</t>
  </si>
  <si>
    <t>Estudios de Medición del Nivel de posicionamiento institucional, realizados</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</si>
  <si>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</si>
  <si>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</si>
  <si>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</si>
  <si>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</si>
  <si>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</si>
  <si>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</si>
  <si>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</si>
  <si>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</si>
  <si>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</si>
  <si>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</si>
  <si>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</si>
  <si>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</si>
  <si>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</si>
  <si>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</si>
  <si>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</si>
  <si>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Meta Cuatrienio</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</si>
  <si>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</si>
  <si>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</si>
  <si>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alrededor del mes de las identidades, desde la virtualidad. </t>
  </si>
  <si>
    <t>LÍNEA</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</si>
  <si>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</si>
  <si>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Ciencias Sociales: 9 (2415), 17 + 8 (2416 sm 1 y 2) 
Facultad Administración: 1</t>
  </si>
  <si>
    <t xml:space="preserve">
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</si>
  <si>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</si>
  <si>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Corresponde a 83 ponencias de semilleristas, 15 proyectos de semilleros aprobados por convocatoria interna, 253 proyectos de aula, 231 proyectos de núcleos integradores y 35 trabajos de grado.</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</si>
  <si>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</si>
  <si>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</si>
  <si>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</si>
  <si>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</si>
  <si>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</si>
  <si>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</si>
  <si>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</si>
  <si>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Facultades</t>
  </si>
  <si>
    <t>Vicerrectoría Académica</t>
  </si>
  <si>
    <t>Vicerrectoría Académica
Facultades</t>
  </si>
  <si>
    <t>Vicerrectoría Académica
Admisiones, Registro y Control.</t>
  </si>
  <si>
    <t>Vicerrectoría Académica
Facultades
Virtualidad</t>
  </si>
  <si>
    <t>Virtualidad</t>
  </si>
  <si>
    <t>Permanencia</t>
  </si>
  <si>
    <t>CNA</t>
  </si>
  <si>
    <t>Sistema de Aseguramiento de la Calidad Académica
-SIACA-</t>
  </si>
  <si>
    <t>Facultades
Centro de innovación, emprendimiento, tranferencia tecnológica y conocimiento</t>
  </si>
  <si>
    <t>Biblioteca</t>
  </si>
  <si>
    <t>Vicerrectoría Académica
Facultades
Talento Humano</t>
  </si>
  <si>
    <t>Vicerrectoría Académica 
Talento Humano</t>
  </si>
  <si>
    <t>Vicerrectoría Académica.
Facultades</t>
  </si>
  <si>
    <t>CICMA
Grupos de Investigación</t>
  </si>
  <si>
    <t>CICMA / Comité editorial Revista Sinergia</t>
  </si>
  <si>
    <t>CICMA</t>
  </si>
  <si>
    <t>CICMA
Rectoría</t>
  </si>
  <si>
    <t>CICMA
Coordinaciones de práctica de las Facultades</t>
  </si>
  <si>
    <t>CICMA
Semilleros de Investigación
Facultades</t>
  </si>
  <si>
    <t>Facultades
Coordinaciones de práctica</t>
  </si>
  <si>
    <t>Facultad Ciencias Sociales</t>
  </si>
  <si>
    <t>Facultad Arquitectura, Administración y Ciencias de la Salud</t>
  </si>
  <si>
    <t>CICMA
Facultades</t>
  </si>
  <si>
    <t>CICMA Semilleros de investigación</t>
  </si>
  <si>
    <t>CICMA
Secretaría General</t>
  </si>
  <si>
    <t>Vicerrectoría Académica
Facultades
Dirección de Internacionalización.</t>
  </si>
  <si>
    <t xml:space="preserve"> Dirección de Internacionalización
Vicerrectoría Académica </t>
  </si>
  <si>
    <t>Vicerrectoría Académica
Facultades
 Dirección de Internacionalización (apoyo)</t>
  </si>
  <si>
    <t>Vicerrectoría Académica
Facultades
Dirección de Investigación
Extensión Académica
Bienestar Institucional
Dirección de Internacionalización.</t>
  </si>
  <si>
    <t xml:space="preserve"> Vicerrectoría Académica
Facultades
Dirección de Internacionalización.</t>
  </si>
  <si>
    <t>Dirección de Internacionalización
 Vicerrectoría Académica
Facultades</t>
  </si>
  <si>
    <t>Rectoría
 Vicerrectoría Académica
Facultades
Dirección de Internacionalización (apoyo)</t>
  </si>
  <si>
    <t xml:space="preserve"> Dirección de Internacionalización
 Vicerrectoría Académica
Facultades</t>
  </si>
  <si>
    <t>Rectoría
 Dirección de Internacionalización
 Vicerrectoría Académica
Facultades</t>
  </si>
  <si>
    <t>Facultades.</t>
  </si>
  <si>
    <t xml:space="preserve">Unidad de Extensión académica y Proyección social </t>
  </si>
  <si>
    <t>Centro de Graduados 
Vicerrectoría Académica</t>
  </si>
  <si>
    <t>Unidad de Extensión académica y Proyección Social 
Facultades
Vicerrectoría Administrativa y Financiera
Centro de Graduados</t>
  </si>
  <si>
    <t>Unidad de Extensión académica y Proyección social 
 Educación Continua</t>
  </si>
  <si>
    <t>Centro de Graduados</t>
  </si>
  <si>
    <t>Coordinaciones de práctica de las Facultades</t>
  </si>
  <si>
    <t>Unidad de Extensión académica y Proyección social 
Vicerrectoría Académica</t>
  </si>
  <si>
    <t xml:space="preserve"> Centro de Lenguas</t>
  </si>
  <si>
    <t>Facultades
Unidades de servicio</t>
  </si>
  <si>
    <t>LACMA</t>
  </si>
  <si>
    <t>Coordinaciones de las líneas
Dirección de Bienestar Institucional</t>
  </si>
  <si>
    <t xml:space="preserve">Coordinaciones de líneas estratégicas </t>
  </si>
  <si>
    <t xml:space="preserve">Coordinaciones de líneas de Cultura y Deporte </t>
  </si>
  <si>
    <t>Coordinación de línea de Promoción Socioeconómica
Dirección de Bienestar Institucional</t>
  </si>
  <si>
    <t>Coordinación de línea de Promoción Deportiva y Recreativa
Dirección de Bienestar Institucional</t>
  </si>
  <si>
    <t>Coordinación de línea de Promoción Artística y Cultural
Dirección de Bienestar Institucional</t>
  </si>
  <si>
    <t>Coordinación de línea de Salud y Desarrollo Humano
Dirección de Bienestar Institucional</t>
  </si>
  <si>
    <t>Coordinación Desarrollo Humano</t>
  </si>
  <si>
    <t>Coordinación de línea de Promoción Socioeconómica</t>
  </si>
  <si>
    <t>Rectoría / Vicerrectoría Académica y Administrativa / Secretaría General / Planeación / Talento Humano</t>
  </si>
  <si>
    <t>Secretaría General</t>
  </si>
  <si>
    <t>Talento Humano</t>
  </si>
  <si>
    <t>Talento Humano / SGI / Planeación</t>
  </si>
  <si>
    <t>Rectoría / Vicerrectoría Administrativa /Infraestructura</t>
  </si>
  <si>
    <t>Gestión de Infraestructura</t>
  </si>
  <si>
    <t>Vicerrectoría Administrativa /Infraestructura</t>
  </si>
  <si>
    <t>Planeación Institucional</t>
  </si>
  <si>
    <t>Coordinación Gestión del la Mejora</t>
  </si>
  <si>
    <t>Coordinación Gestión Ambiental</t>
  </si>
  <si>
    <t>Coordinación Seguridad y Salud en el Trabajo</t>
  </si>
  <si>
    <t>Seguridad y Salud en el Trabajo</t>
  </si>
  <si>
    <t>Sistema de Gestión Integrado</t>
  </si>
  <si>
    <t>Facultad de Arquitectura e Ingeniería.
Seguridad y Salud en el Trabajo</t>
  </si>
  <si>
    <t>Tecnología de la Información</t>
  </si>
  <si>
    <t>Gestión Administrativa y Financiera</t>
  </si>
  <si>
    <t>Presupuesto</t>
  </si>
  <si>
    <t>Gestión de Comunicación/Admisiones / Virtualidad / Bienestar / Permanencia / Biblioteca /Infraestructura / Tecnología</t>
  </si>
  <si>
    <t>Gestión de Comunicación</t>
  </si>
  <si>
    <t>Gestión de Comunicación /Extensión Académica y Proyección Social /Centro de Graduados / Coordinaciones de práctica</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</si>
  <si>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esto por cuanto en diciembre de 2020, las directivas de la institución y el programa consideraron detener lo que se proyectaba en esa fecha. </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</si>
  <si>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</si>
  <si>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R&gt;= P
Al 31 de diciembre de 2020 el recaudo de ingresos asciende a $222.725.739.394 y los pagos efectuados suman $158.715.416.817, reflejando equilibrio financiero.</t>
  </si>
  <si>
    <t>Iniciaron semestre 2020-2 5695 estudiantes y finalizaron 5512. Se presentó un ajuste de un estudiante la finalizar el año.</t>
  </si>
  <si>
    <t>Se tiene un avance del 90% del documento. Consultar anexo.</t>
  </si>
  <si>
    <t>Seguimiento 2020</t>
  </si>
  <si>
    <t>Observaciones 2020</t>
  </si>
  <si>
    <t>Log Acum 2020</t>
  </si>
  <si>
    <t>Efic Periodo 2020</t>
  </si>
  <si>
    <t>Efic Acum 2020</t>
  </si>
  <si>
    <t>EFICACIA PERIODICA (2020)</t>
  </si>
  <si>
    <t>EFICACIA PONDERADA DEL EJE (2020)</t>
  </si>
  <si>
    <t>EFICACIA ACUMULADA (2020)</t>
  </si>
  <si>
    <t>EFICACIA ACUMULADA PONDERADA DEL EJE (2020)</t>
  </si>
  <si>
    <t>EFICACIA ACUMULADA POR PRODUCTOS (2020)</t>
  </si>
  <si>
    <t>EFICACIA PERIODICA  (2020)</t>
  </si>
  <si>
    <t>EFICACIA ACUMULADA  (2020)</t>
  </si>
  <si>
    <t>INDICADORES DE EVALUACIÓN Plan de Desarrollo 2020-2024 -     2020</t>
  </si>
  <si>
    <t>INDICADORES DE EVALUACIÓN ACUMULADA Plan de Desarrollo 2020-2024 -    2020</t>
  </si>
  <si>
    <t xml:space="preserve">De 75 exámenes médicos con recomendaciones o restricciones médicas en el año 2020, se entregaron 75 cartas de seguimiento a recomendaciones emitidas por la IPS </t>
  </si>
  <si>
    <t>Para diciembre del año 2020, de 288 riesgos en total, riesgos no aceptables o aceptables con control, 255 riesgos fueron intervenidos que se vuelven aceptables.</t>
  </si>
  <si>
    <t xml:space="preserve">En el Año 2020, teniendo en cuenta el período establecido entre el 1 de Enero al 31 de Diciembre, se reportaron 83 acciones de las cuales se cerraron eficazmente 78, las cuales se encuentran comprendidas en, 37 acciones correctivas, 39 acciones preventivas y 2 acciones derivadas como oportunidades de mejora, asociadas a planes de acción de accidentes de trabajo , inspecciones y auditorías. </t>
  </si>
  <si>
    <t>Se mantiene en 77,6. La medición de este indicador no se tiene hasta el mes de abril de 2021, toda vez que la Función Pública es quien realiza la medición conforme a los formularios con el seguimiento de la implementación del MIPG, diligenciados en noviembre de 2020.</t>
  </si>
  <si>
    <t>Estos son los estudiantes que consultaron los servicios de psicología que obtuvieron notas de 3 o más, los cuales fueron 167, de un total de 180 que consultaron.</t>
  </si>
  <si>
    <t>46 estudiantes corresponden a los que cursaron asignaturas de ciencias básicas por primera vez, de los cuales 40 ganaron la asignatura por la cual consultan.</t>
  </si>
  <si>
    <t>Los datos reportados para el cálculo del indicador fueron: 
Mejora: 17
NO: 3
Total: 20
De todos los estudiantes que consultan el 85% ganaron las asignaturas.</t>
  </si>
  <si>
    <t>Practicantes Facultad de Arquitectura e Ingeniería: 352, 140 en 2020-1 y 212 en 2020-2.
Practicantes Facultad de Ciencias de la Salud: 111, 49 en 2020-1 y 62 en 2020-2
Facultad de Ciencias Sociales: 163, 73 en 2020-1 y 90 en 2020-2
Practicantes Facultad de administracion: 181, 104 en 2020-1 y 77 en 2020-2</t>
  </si>
  <si>
    <t>SE ANEXA ARCHIVO DEL PLAN ANUAL DE OPTIMIZACIÓN Y MANTENIMIENTO DE LA INFRAESTRUCTURA FÍSICA.
La aprobación del contenido del plan, la efectuó el Vicerrector Administrativo y Financiero y se realiza mediante acta.
En lo referente a la operativización, este plan es el que se utiliza por parte de gestión de infraestructura, para realizar la programación de los mantenimientos internos y externos e incluir en este, las intervenciones físicas de relevancia que se planean diseñar o ejecutar según sea el caso</t>
  </si>
  <si>
    <t>El Plan de Comunicaciones y Mercadeo ha sido socializado con el rector, los docentes y líderes en el proceso de inducción. 
La implementación del Plan de Comunicaciones se evidencia en las publicaciones de la página web institucional, boletín de correo electrónico, publicaciones en redes sociales, organización y logística de eventos institucionales de toda índole, entre estos acreditación institucional; actualización y mejora en el uso y difusión de la marca institucional, fondos de pantalla institucionales, diseño e impresión del Plan de Desarrollo Institucional, entre otros.</t>
  </si>
  <si>
    <t>188 estudiantes participantes en pasantías cortas empresariales.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</si>
</sst>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
    <numFmt numFmtId="165" formatCode="0.0%"/>
  </numFmts>
  <fonts count="5" x14ac:knownFonts="1">
    <font>
      <sz val="11"/>
      <color rgb="FF000000"/>
      <name val="Calibri"/>
    </font>
    <font>
      <b/>
      <sz val="11"/>
      <color rgb="FF000000"/>
      <name val="Calibri"/>
      <family val="2"/>
    </font>
    <font>
      <sz val="11"/>
      <color rgb="FF000000"/>
      <name val="Calibri"/>
      <family val="2"/>
    </font>
    <font>
      <b/>
      <sz val="11"/>
      <color rgb="FF000000"/>
      <name val="Calibri"/>
      <family val="2"/>
    </font>
    <font>
      <sz val="11"/>
      <color rgb="FF000000"/>
      <name val="Calibri"/>
      <family val="2"/>
    </font>
  </fonts>
  <fills count="10">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82">
    <xf numFmtId="0" fontId="0" fillId="0" borderId="0" xfId="0"/>
    <xf numFmtId="0" fontId="0" fillId="0" borderId="0" xfId="0" applyAlignment="1">
      <alignment wrapText="1"/>
    </xf>
    <xf numFmtId="0" fontId="1" fillId="6" borderId="1" xfId="0" applyFont="1" applyFill="1" applyBorder="1"/>
    <xf numFmtId="0" fontId="1" fillId="6" borderId="1" xfId="0" applyFont="1" applyFill="1" applyBorder="1"/>
    <xf numFmtId="0" fontId="1" fillId="6" borderId="1" xfId="0" applyFont="1" applyFill="1" applyBorder="1"/>
    <xf numFmtId="10" fontId="1" fillId="7" borderId="1" xfId="0" applyNumberFormat="1" applyFont="1" applyFill="1" applyBorder="1"/>
    <xf numFmtId="0" fontId="1" fillId="6" borderId="1" xfId="0" applyFont="1" applyFill="1" applyBorder="1"/>
    <xf numFmtId="10" fontId="1" fillId="7" borderId="1" xfId="0" applyNumberFormat="1" applyFont="1" applyFill="1" applyBorder="1"/>
    <xf numFmtId="0" fontId="0" fillId="0" borderId="2" xfId="0" applyBorder="1" applyAlignment="1">
      <alignment vertical="center" wrapText="1"/>
    </xf>
    <xf numFmtId="0" fontId="0" fillId="0" borderId="0" xfId="0" applyAlignment="1">
      <alignment vertical="center"/>
    </xf>
    <xf numFmtId="0" fontId="1" fillId="4" borderId="1" xfId="0" applyFont="1"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0" fontId="1" fillId="7"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9" fontId="0" fillId="0" borderId="2" xfId="1" applyFont="1" applyBorder="1" applyAlignment="1">
      <alignment horizontal="center" vertical="center" wrapText="1"/>
    </xf>
    <xf numFmtId="9" fontId="0" fillId="8" borderId="2" xfId="1" applyFont="1" applyFill="1" applyBorder="1" applyAlignment="1">
      <alignment horizontal="center" vertical="center" wrapText="1"/>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0" fillId="0" borderId="0" xfId="0" applyAlignment="1">
      <alignment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vertical="center"/>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5"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horizontal="left" vertical="center"/>
    </xf>
    <xf numFmtId="0" fontId="0" fillId="0" borderId="2" xfId="0"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165" fontId="0" fillId="0" borderId="2" xfId="1" applyNumberFormat="1" applyFont="1" applyBorder="1" applyAlignment="1">
      <alignment horizontal="center" vertical="center" wrapText="1"/>
    </xf>
    <xf numFmtId="0" fontId="1" fillId="6" borderId="5" xfId="0" applyFont="1" applyFill="1" applyBorder="1" applyAlignment="1">
      <alignment wrapText="1"/>
    </xf>
    <xf numFmtId="10" fontId="1" fillId="7" borderId="4" xfId="0" applyNumberFormat="1" applyFont="1" applyFill="1" applyBorder="1"/>
    <xf numFmtId="164" fontId="0" fillId="0" borderId="2" xfId="0" applyNumberFormat="1" applyBorder="1"/>
    <xf numFmtId="0" fontId="1" fillId="6" borderId="5" xfId="0" applyFont="1" applyFill="1" applyBorder="1"/>
    <xf numFmtId="0" fontId="3" fillId="2" borderId="3" xfId="0" applyFont="1" applyFill="1" applyBorder="1" applyAlignment="1">
      <alignment horizontal="center"/>
    </xf>
    <xf numFmtId="0" fontId="1" fillId="2" borderId="3" xfId="0" applyFont="1" applyFill="1" applyBorder="1" applyAlignment="1">
      <alignment horizontal="center"/>
    </xf>
    <xf numFmtId="0" fontId="1" fillId="6" borderId="4" xfId="0" applyFont="1" applyFill="1" applyBorder="1"/>
    <xf numFmtId="10" fontId="1" fillId="7" borderId="6" xfId="0" applyNumberFormat="1" applyFont="1" applyFill="1" applyBorder="1"/>
    <xf numFmtId="10" fontId="0" fillId="0" borderId="2" xfId="0" applyNumberFormat="1" applyBorder="1"/>
    <xf numFmtId="0" fontId="1" fillId="2" borderId="3" xfId="0" applyFont="1" applyFill="1" applyBorder="1" applyAlignment="1">
      <alignment horizontal="center" wrapText="1"/>
    </xf>
    <xf numFmtId="0" fontId="3" fillId="2" borderId="3" xfId="0" applyFont="1" applyFill="1" applyBorder="1" applyAlignment="1">
      <alignment horizontal="center" vertical="center" wrapText="1"/>
    </xf>
    <xf numFmtId="10" fontId="1" fillId="7"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Border="1" applyAlignment="1">
      <alignment wrapText="1"/>
    </xf>
    <xf numFmtId="9" fontId="1" fillId="7" borderId="4" xfId="0" applyNumberFormat="1" applyFont="1" applyFill="1" applyBorder="1"/>
    <xf numFmtId="0" fontId="4" fillId="0" borderId="2" xfId="0" applyFont="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vertical="center" wrapText="1"/>
    </xf>
    <xf numFmtId="0" fontId="4" fillId="0" borderId="2" xfId="0" applyFont="1" applyBorder="1" applyAlignment="1">
      <alignment vertical="center" wrapText="1"/>
    </xf>
    <xf numFmtId="9" fontId="0" fillId="0" borderId="2" xfId="1" applyNumberFormat="1" applyFont="1" applyBorder="1" applyAlignment="1">
      <alignment horizontal="center"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0" fillId="0" borderId="2" xfId="0" applyFill="1" applyBorder="1" applyAlignment="1">
      <alignment vertical="center" wrapText="1"/>
    </xf>
    <xf numFmtId="0" fontId="2" fillId="0" borderId="2" xfId="0" applyFont="1" applyFill="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 fillId="6" borderId="2" xfId="0" applyFont="1" applyFill="1" applyBorder="1" applyAlignment="1">
      <alignment vertical="center" wrapText="1"/>
    </xf>
    <xf numFmtId="0" fontId="0" fillId="0" borderId="2" xfId="0" applyBorder="1" applyAlignment="1">
      <alignment vertical="center" wrapText="1"/>
    </xf>
    <xf numFmtId="0" fontId="1" fillId="7" borderId="2" xfId="0" applyFont="1" applyFill="1" applyBorder="1" applyAlignment="1">
      <alignment vertical="center" wrapText="1"/>
    </xf>
    <xf numFmtId="0" fontId="4" fillId="0" borderId="2" xfId="0" applyFont="1" applyBorder="1" applyAlignment="1">
      <alignment vertical="center" wrapText="1"/>
    </xf>
    <xf numFmtId="0" fontId="1" fillId="6" borderId="3" xfId="0" applyFont="1" applyFill="1" applyBorder="1"/>
    <xf numFmtId="0" fontId="0" fillId="0" borderId="0" xfId="0"/>
    <xf numFmtId="0" fontId="1" fillId="7" borderId="2" xfId="0" applyFont="1" applyFill="1" applyBorder="1" applyAlignment="1">
      <alignment horizontal="left" vertical="center"/>
    </xf>
    <xf numFmtId="0" fontId="0" fillId="0" borderId="2" xfId="0" applyBorder="1" applyAlignment="1">
      <alignment horizontal="left" vertical="center"/>
    </xf>
    <xf numFmtId="0" fontId="4" fillId="0" borderId="2" xfId="0" applyFont="1" applyBorder="1" applyAlignment="1">
      <alignment horizontal="center" vertical="center" wrapText="1"/>
    </xf>
    <xf numFmtId="0" fontId="1" fillId="6" borderId="2" xfId="0" applyFont="1" applyFill="1" applyBorder="1"/>
    <xf numFmtId="0" fontId="0" fillId="0" borderId="2" xfId="0" applyBorder="1"/>
    <xf numFmtId="0" fontId="1" fillId="7" borderId="2" xfId="0" applyFont="1" applyFill="1" applyBorder="1"/>
    <xf numFmtId="0" fontId="1" fillId="0" borderId="0" xfId="0" applyFont="1" applyAlignment="1">
      <alignment horizont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8"/>
  <sheetViews>
    <sheetView tabSelected="1" zoomScale="90" zoomScaleNormal="90" workbookViewId="0">
      <pane ySplit="6" topLeftCell="A7" activePane="bottomLeft" state="frozen"/>
      <selection pane="bottomLeft" activeCell="B9" sqref="B9"/>
    </sheetView>
  </sheetViews>
  <sheetFormatPr baseColWidth="10" defaultColWidth="30" defaultRowHeight="14.5" x14ac:dyDescent="0.35"/>
  <cols>
    <col min="2" max="2" width="16.453125" style="11" bestFit="1" customWidth="1"/>
    <col min="3" max="3" width="11.54296875" style="11" customWidth="1"/>
    <col min="4" max="4" width="9" style="11" customWidth="1"/>
    <col min="5" max="5" width="11.7265625" style="11" customWidth="1"/>
    <col min="6" max="6" width="9.54296875" style="11" customWidth="1"/>
    <col min="7" max="7" width="12.7265625" style="11" customWidth="1"/>
    <col min="8" max="8" width="44.54296875" customWidth="1"/>
    <col min="9" max="9" width="16.7265625" style="11" bestFit="1" customWidth="1"/>
    <col min="10" max="10" width="18.81640625" style="11" bestFit="1" customWidth="1"/>
    <col min="11" max="11" width="16.81640625" style="11" bestFit="1" customWidth="1"/>
    <col min="12" max="12" width="9.81640625" style="11" customWidth="1"/>
    <col min="13" max="13" width="13" style="11" customWidth="1"/>
    <col min="14" max="14" width="9.54296875" style="11" customWidth="1"/>
  </cols>
  <sheetData>
    <row r="1" spans="1:15" x14ac:dyDescent="0.35">
      <c r="C1" s="13" t="s">
        <v>0</v>
      </c>
    </row>
    <row r="2" spans="1:15" x14ac:dyDescent="0.35">
      <c r="C2" s="13" t="s">
        <v>1</v>
      </c>
    </row>
    <row r="3" spans="1:15" x14ac:dyDescent="0.35">
      <c r="C3" s="13"/>
    </row>
    <row r="4" spans="1:15" x14ac:dyDescent="0.35">
      <c r="C4" s="13" t="s">
        <v>2</v>
      </c>
    </row>
    <row r="6" spans="1:15" s="9" customFormat="1" ht="29" x14ac:dyDescent="0.35">
      <c r="A6" s="14" t="s">
        <v>3</v>
      </c>
      <c r="B6" s="14" t="s">
        <v>4</v>
      </c>
      <c r="C6" s="15" t="s">
        <v>5</v>
      </c>
      <c r="D6" s="15" t="s">
        <v>6</v>
      </c>
      <c r="E6" s="15" t="s">
        <v>363</v>
      </c>
      <c r="F6" s="16" t="s">
        <v>7</v>
      </c>
      <c r="G6" s="10" t="s">
        <v>460</v>
      </c>
      <c r="H6" s="29" t="s">
        <v>461</v>
      </c>
      <c r="I6" s="22" t="s">
        <v>462</v>
      </c>
      <c r="J6" s="22" t="s">
        <v>463</v>
      </c>
      <c r="K6" s="22" t="s">
        <v>464</v>
      </c>
      <c r="L6" s="21" t="s">
        <v>8</v>
      </c>
      <c r="M6" s="21" t="s">
        <v>9</v>
      </c>
      <c r="N6" s="21" t="s">
        <v>10</v>
      </c>
      <c r="O6" s="14" t="s">
        <v>11</v>
      </c>
    </row>
    <row r="7" spans="1:15" x14ac:dyDescent="0.35">
      <c r="A7" s="73" t="s">
        <v>12</v>
      </c>
      <c r="B7" s="74"/>
      <c r="C7" s="74"/>
      <c r="D7" s="74"/>
      <c r="E7" s="74"/>
      <c r="F7" s="74"/>
      <c r="G7" s="74"/>
      <c r="H7" s="74"/>
      <c r="I7" s="74"/>
      <c r="J7" s="74"/>
      <c r="K7" s="74"/>
      <c r="L7" s="74"/>
      <c r="M7" s="74"/>
      <c r="N7" s="74"/>
      <c r="O7" s="74"/>
    </row>
    <row r="8" spans="1:15" x14ac:dyDescent="0.35">
      <c r="A8" s="75" t="s">
        <v>13</v>
      </c>
      <c r="B8" s="76"/>
      <c r="C8" s="76"/>
      <c r="D8" s="76"/>
      <c r="E8" s="76"/>
      <c r="F8" s="76"/>
      <c r="G8" s="76"/>
      <c r="H8" s="76"/>
      <c r="I8" s="76"/>
      <c r="J8" s="76"/>
      <c r="K8" s="76"/>
      <c r="L8" s="76"/>
      <c r="M8" s="76"/>
      <c r="N8" s="76"/>
      <c r="O8" s="76"/>
    </row>
    <row r="9" spans="1:15" s="1" customFormat="1" ht="43.5" x14ac:dyDescent="0.35">
      <c r="A9" s="8" t="s">
        <v>14</v>
      </c>
      <c r="B9" s="12" t="s">
        <v>15</v>
      </c>
      <c r="C9" s="12" t="s">
        <v>16</v>
      </c>
      <c r="D9" s="12">
        <v>0</v>
      </c>
      <c r="E9" s="12">
        <v>11</v>
      </c>
      <c r="F9" s="12">
        <v>1</v>
      </c>
      <c r="G9" s="12">
        <v>1</v>
      </c>
      <c r="H9" s="63" t="s">
        <v>17</v>
      </c>
      <c r="I9" s="12">
        <f>G9</f>
        <v>1</v>
      </c>
      <c r="J9" s="19">
        <f>G9/F9</f>
        <v>1</v>
      </c>
      <c r="K9" s="19">
        <f>I9/E9</f>
        <v>9.0909090909090912E-2</v>
      </c>
      <c r="L9" s="12">
        <v>5</v>
      </c>
      <c r="M9" s="12">
        <v>11</v>
      </c>
      <c r="N9" s="12">
        <v>0</v>
      </c>
      <c r="O9" s="72" t="s">
        <v>380</v>
      </c>
    </row>
    <row r="10" spans="1:15" s="1" customFormat="1" x14ac:dyDescent="0.35">
      <c r="A10" s="71" t="s">
        <v>18</v>
      </c>
      <c r="B10" s="70"/>
      <c r="C10" s="70"/>
      <c r="D10" s="70"/>
      <c r="E10" s="70"/>
      <c r="F10" s="70"/>
      <c r="G10" s="70"/>
      <c r="H10" s="70"/>
      <c r="I10" s="70"/>
      <c r="J10" s="70"/>
      <c r="K10" s="70"/>
      <c r="L10" s="70"/>
      <c r="M10" s="70"/>
      <c r="N10" s="70"/>
      <c r="O10" s="70"/>
    </row>
    <row r="11" spans="1:15" s="1" customFormat="1" ht="29" x14ac:dyDescent="0.35">
      <c r="A11" s="8" t="s">
        <v>24</v>
      </c>
      <c r="B11" s="12" t="s">
        <v>20</v>
      </c>
      <c r="C11" s="12" t="s">
        <v>16</v>
      </c>
      <c r="D11" s="12">
        <v>1</v>
      </c>
      <c r="E11" s="12">
        <v>1</v>
      </c>
      <c r="F11" s="12">
        <v>1</v>
      </c>
      <c r="G11" s="12">
        <v>0.9</v>
      </c>
      <c r="H11" s="8" t="s">
        <v>459</v>
      </c>
      <c r="I11" s="12">
        <f>G11</f>
        <v>0.9</v>
      </c>
      <c r="J11" s="19">
        <f>G11/F11</f>
        <v>0.9</v>
      </c>
      <c r="K11" s="19">
        <f>I11/E11</f>
        <v>0.9</v>
      </c>
      <c r="L11" s="12">
        <v>0</v>
      </c>
      <c r="M11" s="12">
        <v>0</v>
      </c>
      <c r="N11" s="12">
        <v>0</v>
      </c>
      <c r="O11" s="36" t="s">
        <v>381</v>
      </c>
    </row>
    <row r="12" spans="1:15" s="1" customFormat="1" ht="43.5" x14ac:dyDescent="0.35">
      <c r="A12" s="8" t="s">
        <v>23</v>
      </c>
      <c r="B12" s="12" t="s">
        <v>15</v>
      </c>
      <c r="C12" s="12" t="s">
        <v>16</v>
      </c>
      <c r="D12" s="12">
        <v>0</v>
      </c>
      <c r="E12" s="12">
        <v>4</v>
      </c>
      <c r="F12" s="12">
        <v>0</v>
      </c>
      <c r="G12" s="12">
        <v>0</v>
      </c>
      <c r="H12" s="8" t="s">
        <v>66</v>
      </c>
      <c r="I12" s="12">
        <f>G12</f>
        <v>0</v>
      </c>
      <c r="J12" s="20">
        <v>0</v>
      </c>
      <c r="K12" s="20">
        <f>I12/E12</f>
        <v>0</v>
      </c>
      <c r="L12" s="12">
        <v>2</v>
      </c>
      <c r="M12" s="12">
        <v>4</v>
      </c>
      <c r="N12" s="12">
        <v>0</v>
      </c>
      <c r="O12" s="36" t="s">
        <v>382</v>
      </c>
    </row>
    <row r="13" spans="1:15" s="1" customFormat="1" ht="43.5" x14ac:dyDescent="0.35">
      <c r="A13" s="8" t="s">
        <v>22</v>
      </c>
      <c r="B13" s="12" t="s">
        <v>15</v>
      </c>
      <c r="C13" s="12" t="s">
        <v>16</v>
      </c>
      <c r="D13" s="12">
        <v>0</v>
      </c>
      <c r="E13" s="12">
        <v>4</v>
      </c>
      <c r="F13" s="12">
        <v>1</v>
      </c>
      <c r="G13" s="12">
        <v>1</v>
      </c>
      <c r="H13" s="8" t="s">
        <v>17</v>
      </c>
      <c r="I13" s="12">
        <f>G13</f>
        <v>1</v>
      </c>
      <c r="J13" s="19">
        <f>G13/F13</f>
        <v>1</v>
      </c>
      <c r="K13" s="19">
        <f>I13/E13</f>
        <v>0.25</v>
      </c>
      <c r="L13" s="12">
        <v>2</v>
      </c>
      <c r="M13" s="12">
        <v>4</v>
      </c>
      <c r="N13" s="12">
        <v>0</v>
      </c>
      <c r="O13" s="36" t="s">
        <v>382</v>
      </c>
    </row>
    <row r="14" spans="1:15" s="1" customFormat="1" ht="43.5" x14ac:dyDescent="0.35">
      <c r="A14" s="8" t="s">
        <v>21</v>
      </c>
      <c r="B14" s="12" t="s">
        <v>15</v>
      </c>
      <c r="C14" s="12" t="s">
        <v>16</v>
      </c>
      <c r="D14" s="12">
        <v>0</v>
      </c>
      <c r="E14" s="12">
        <v>3</v>
      </c>
      <c r="F14" s="12">
        <v>0</v>
      </c>
      <c r="G14" s="12">
        <v>0</v>
      </c>
      <c r="H14" s="62" t="s">
        <v>66</v>
      </c>
      <c r="I14" s="12">
        <f>G14</f>
        <v>0</v>
      </c>
      <c r="J14" s="20">
        <v>0</v>
      </c>
      <c r="K14" s="20">
        <f>I14/E14</f>
        <v>0</v>
      </c>
      <c r="L14" s="12">
        <v>1</v>
      </c>
      <c r="M14" s="12">
        <v>3</v>
      </c>
      <c r="N14" s="12">
        <v>0</v>
      </c>
      <c r="O14" s="36" t="s">
        <v>382</v>
      </c>
    </row>
    <row r="15" spans="1:15" s="1" customFormat="1" ht="43.5" x14ac:dyDescent="0.35">
      <c r="A15" s="8" t="s">
        <v>19</v>
      </c>
      <c r="B15" s="12" t="s">
        <v>20</v>
      </c>
      <c r="C15" s="12" t="s">
        <v>16</v>
      </c>
      <c r="D15" s="12">
        <v>0</v>
      </c>
      <c r="E15" s="12">
        <v>1</v>
      </c>
      <c r="F15" s="12">
        <v>0</v>
      </c>
      <c r="G15" s="12">
        <v>0</v>
      </c>
      <c r="H15" s="8" t="s">
        <v>66</v>
      </c>
      <c r="I15" s="12">
        <f>G15</f>
        <v>0</v>
      </c>
      <c r="J15" s="20">
        <v>0</v>
      </c>
      <c r="K15" s="20">
        <f>I15/E15</f>
        <v>0</v>
      </c>
      <c r="L15" s="12">
        <v>1</v>
      </c>
      <c r="M15" s="12">
        <v>0</v>
      </c>
      <c r="N15" s="12">
        <v>0</v>
      </c>
      <c r="O15" s="36" t="s">
        <v>382</v>
      </c>
    </row>
    <row r="16" spans="1:15" s="1" customFormat="1" x14ac:dyDescent="0.35">
      <c r="A16" s="69" t="s">
        <v>25</v>
      </c>
      <c r="B16" s="70"/>
      <c r="C16" s="70"/>
      <c r="D16" s="70"/>
      <c r="E16" s="70"/>
      <c r="F16" s="70"/>
      <c r="G16" s="70"/>
      <c r="H16" s="70"/>
      <c r="I16" s="70"/>
      <c r="J16" s="70"/>
      <c r="K16" s="70"/>
      <c r="L16" s="70"/>
      <c r="M16" s="70"/>
      <c r="N16" s="70"/>
      <c r="O16" s="70"/>
    </row>
    <row r="17" spans="1:15" s="1" customFormat="1" x14ac:dyDescent="0.35">
      <c r="A17" s="71" t="s">
        <v>13</v>
      </c>
      <c r="B17" s="70"/>
      <c r="C17" s="70"/>
      <c r="D17" s="70"/>
      <c r="E17" s="70"/>
      <c r="F17" s="70"/>
      <c r="G17" s="70"/>
      <c r="H17" s="70"/>
      <c r="I17" s="70"/>
      <c r="J17" s="70"/>
      <c r="K17" s="70"/>
      <c r="L17" s="70"/>
      <c r="M17" s="70"/>
      <c r="N17" s="70"/>
      <c r="O17" s="70"/>
    </row>
    <row r="18" spans="1:15" s="1" customFormat="1" ht="58" x14ac:dyDescent="0.35">
      <c r="A18" s="8" t="s">
        <v>26</v>
      </c>
      <c r="B18" s="12" t="s">
        <v>15</v>
      </c>
      <c r="C18" s="12" t="s">
        <v>16</v>
      </c>
      <c r="D18" s="12">
        <v>20</v>
      </c>
      <c r="E18" s="12">
        <v>11</v>
      </c>
      <c r="F18" s="12">
        <v>0</v>
      </c>
      <c r="G18" s="12">
        <v>0</v>
      </c>
      <c r="H18" s="8" t="s">
        <v>66</v>
      </c>
      <c r="I18" s="12">
        <f>G18</f>
        <v>0</v>
      </c>
      <c r="J18" s="20">
        <v>0</v>
      </c>
      <c r="K18" s="20">
        <v>0</v>
      </c>
      <c r="L18" s="12">
        <v>5</v>
      </c>
      <c r="M18" s="12">
        <v>6</v>
      </c>
      <c r="N18" s="12">
        <v>0</v>
      </c>
      <c r="O18" s="72" t="s">
        <v>382</v>
      </c>
    </row>
    <row r="19" spans="1:15" s="1" customFormat="1" x14ac:dyDescent="0.35">
      <c r="A19" s="71" t="s">
        <v>18</v>
      </c>
      <c r="B19" s="70"/>
      <c r="C19" s="70"/>
      <c r="D19" s="70"/>
      <c r="E19" s="70"/>
      <c r="F19" s="70"/>
      <c r="G19" s="70"/>
      <c r="H19" s="70"/>
      <c r="I19" s="70"/>
      <c r="J19" s="70"/>
      <c r="K19" s="70"/>
      <c r="L19" s="70"/>
      <c r="M19" s="70"/>
      <c r="N19" s="70"/>
      <c r="O19" s="70"/>
    </row>
    <row r="20" spans="1:15" s="1" customFormat="1" ht="43.5" x14ac:dyDescent="0.35">
      <c r="A20" s="8" t="s">
        <v>34</v>
      </c>
      <c r="B20" s="12" t="s">
        <v>15</v>
      </c>
      <c r="C20" s="12" t="s">
        <v>16</v>
      </c>
      <c r="D20" s="12">
        <v>0</v>
      </c>
      <c r="E20" s="12">
        <v>1</v>
      </c>
      <c r="F20" s="12">
        <v>0</v>
      </c>
      <c r="G20" s="12">
        <v>0</v>
      </c>
      <c r="H20" s="8" t="s">
        <v>66</v>
      </c>
      <c r="I20" s="12">
        <f>G20</f>
        <v>0</v>
      </c>
      <c r="J20" s="20">
        <v>0</v>
      </c>
      <c r="K20" s="20">
        <v>0</v>
      </c>
      <c r="L20" s="12">
        <v>1</v>
      </c>
      <c r="M20" s="12">
        <v>0</v>
      </c>
      <c r="N20" s="12">
        <v>0</v>
      </c>
      <c r="O20" s="36" t="s">
        <v>382</v>
      </c>
    </row>
    <row r="21" spans="1:15" s="1" customFormat="1" ht="43.5" x14ac:dyDescent="0.35">
      <c r="A21" s="8" t="s">
        <v>33</v>
      </c>
      <c r="B21" s="12" t="s">
        <v>15</v>
      </c>
      <c r="C21" s="12" t="s">
        <v>16</v>
      </c>
      <c r="D21" s="12">
        <v>5</v>
      </c>
      <c r="E21" s="12">
        <v>1</v>
      </c>
      <c r="F21" s="12">
        <v>0</v>
      </c>
      <c r="G21" s="12">
        <v>0</v>
      </c>
      <c r="H21" s="8" t="s">
        <v>74</v>
      </c>
      <c r="I21" s="12">
        <f>G21</f>
        <v>0</v>
      </c>
      <c r="J21" s="20">
        <v>0</v>
      </c>
      <c r="K21" s="20">
        <v>0</v>
      </c>
      <c r="L21" s="12">
        <v>0</v>
      </c>
      <c r="M21" s="12">
        <v>1</v>
      </c>
      <c r="N21" s="12">
        <v>0</v>
      </c>
      <c r="O21" s="36" t="s">
        <v>382</v>
      </c>
    </row>
    <row r="22" spans="1:15" s="1" customFormat="1" ht="72.5" x14ac:dyDescent="0.35">
      <c r="A22" s="8" t="s">
        <v>32</v>
      </c>
      <c r="B22" s="12" t="s">
        <v>15</v>
      </c>
      <c r="C22" s="12" t="s">
        <v>16</v>
      </c>
      <c r="D22" s="12">
        <v>2</v>
      </c>
      <c r="E22" s="12">
        <v>2</v>
      </c>
      <c r="F22" s="12">
        <v>0</v>
      </c>
      <c r="G22" s="12">
        <v>0</v>
      </c>
      <c r="H22" s="8" t="s">
        <v>74</v>
      </c>
      <c r="I22" s="12">
        <f t="shared" ref="I22" si="0">G22</f>
        <v>0</v>
      </c>
      <c r="J22" s="20">
        <v>0</v>
      </c>
      <c r="K22" s="20">
        <v>0</v>
      </c>
      <c r="L22" s="12">
        <v>0</v>
      </c>
      <c r="M22" s="12">
        <v>2</v>
      </c>
      <c r="N22" s="12">
        <v>0</v>
      </c>
      <c r="O22" s="36" t="s">
        <v>384</v>
      </c>
    </row>
    <row r="23" spans="1:15" s="1" customFormat="1" ht="43.5" x14ac:dyDescent="0.35">
      <c r="A23" s="8" t="s">
        <v>31</v>
      </c>
      <c r="B23" s="12" t="s">
        <v>15</v>
      </c>
      <c r="C23" s="12" t="s">
        <v>16</v>
      </c>
      <c r="D23" s="12">
        <v>9</v>
      </c>
      <c r="E23" s="12">
        <v>1</v>
      </c>
      <c r="F23" s="12">
        <v>0</v>
      </c>
      <c r="G23" s="12">
        <v>0</v>
      </c>
      <c r="H23" s="8" t="s">
        <v>74</v>
      </c>
      <c r="I23" s="12">
        <f>G23</f>
        <v>0</v>
      </c>
      <c r="J23" s="20">
        <v>0</v>
      </c>
      <c r="K23" s="20">
        <v>0</v>
      </c>
      <c r="L23" s="12">
        <v>0</v>
      </c>
      <c r="M23" s="12">
        <v>1</v>
      </c>
      <c r="N23" s="12">
        <v>0</v>
      </c>
      <c r="O23" s="36" t="s">
        <v>382</v>
      </c>
    </row>
    <row r="24" spans="1:15" s="1" customFormat="1" ht="43.5" x14ac:dyDescent="0.35">
      <c r="A24" s="8" t="s">
        <v>30</v>
      </c>
      <c r="B24" s="12" t="s">
        <v>15</v>
      </c>
      <c r="C24" s="12" t="s">
        <v>16</v>
      </c>
      <c r="D24" s="12">
        <v>3</v>
      </c>
      <c r="E24" s="12">
        <v>1</v>
      </c>
      <c r="F24" s="12">
        <v>0</v>
      </c>
      <c r="G24" s="12">
        <v>0</v>
      </c>
      <c r="H24" s="8" t="s">
        <v>66</v>
      </c>
      <c r="I24" s="12">
        <f t="shared" ref="I24" si="1">G24</f>
        <v>0</v>
      </c>
      <c r="J24" s="20">
        <v>0</v>
      </c>
      <c r="K24" s="20">
        <v>0</v>
      </c>
      <c r="L24" s="12">
        <v>1</v>
      </c>
      <c r="M24" s="12">
        <v>0</v>
      </c>
      <c r="N24" s="12">
        <v>0</v>
      </c>
      <c r="O24" s="36" t="s">
        <v>382</v>
      </c>
    </row>
    <row r="25" spans="1:15" s="1" customFormat="1" ht="72.5" x14ac:dyDescent="0.35">
      <c r="A25" s="8" t="s">
        <v>29</v>
      </c>
      <c r="B25" s="12" t="s">
        <v>15</v>
      </c>
      <c r="C25" s="12" t="s">
        <v>16</v>
      </c>
      <c r="D25" s="12">
        <v>1</v>
      </c>
      <c r="E25" s="12">
        <v>1</v>
      </c>
      <c r="F25" s="12">
        <v>0</v>
      </c>
      <c r="G25" s="12">
        <v>0</v>
      </c>
      <c r="H25" s="8" t="s">
        <v>66</v>
      </c>
      <c r="I25" s="12">
        <f>G25</f>
        <v>0</v>
      </c>
      <c r="J25" s="20">
        <v>0</v>
      </c>
      <c r="K25" s="20">
        <v>0</v>
      </c>
      <c r="L25" s="12">
        <v>1</v>
      </c>
      <c r="M25" s="12">
        <v>0</v>
      </c>
      <c r="N25" s="12">
        <v>0</v>
      </c>
      <c r="O25" s="36" t="s">
        <v>384</v>
      </c>
    </row>
    <row r="26" spans="1:15" s="1" customFormat="1" ht="43.5" x14ac:dyDescent="0.35">
      <c r="A26" s="8" t="s">
        <v>28</v>
      </c>
      <c r="B26" s="12" t="s">
        <v>15</v>
      </c>
      <c r="C26" s="12" t="s">
        <v>16</v>
      </c>
      <c r="D26" s="12">
        <v>3</v>
      </c>
      <c r="E26" s="12">
        <v>4</v>
      </c>
      <c r="F26" s="12">
        <v>0</v>
      </c>
      <c r="G26" s="12">
        <v>0</v>
      </c>
      <c r="H26" s="8" t="s">
        <v>66</v>
      </c>
      <c r="I26" s="12">
        <f>G26</f>
        <v>0</v>
      </c>
      <c r="J26" s="20">
        <v>0</v>
      </c>
      <c r="K26" s="20">
        <v>0</v>
      </c>
      <c r="L26" s="12">
        <v>2</v>
      </c>
      <c r="M26" s="12">
        <v>2</v>
      </c>
      <c r="N26" s="12">
        <v>0</v>
      </c>
      <c r="O26" s="36" t="s">
        <v>382</v>
      </c>
    </row>
    <row r="27" spans="1:15" s="1" customFormat="1" ht="43.5" x14ac:dyDescent="0.35">
      <c r="A27" s="8" t="s">
        <v>27</v>
      </c>
      <c r="B27" s="12" t="s">
        <v>15</v>
      </c>
      <c r="C27" s="12" t="s">
        <v>16</v>
      </c>
      <c r="D27" s="12">
        <v>5562</v>
      </c>
      <c r="E27" s="12">
        <v>6671</v>
      </c>
      <c r="F27" s="12">
        <v>5621</v>
      </c>
      <c r="G27" s="12">
        <v>5695</v>
      </c>
      <c r="H27" s="40" t="s">
        <v>458</v>
      </c>
      <c r="I27" s="12">
        <f>G27</f>
        <v>5695</v>
      </c>
      <c r="J27" s="19">
        <v>1</v>
      </c>
      <c r="K27" s="19">
        <f>I27/E27</f>
        <v>0.85369509818617895</v>
      </c>
      <c r="L27" s="12">
        <v>5871</v>
      </c>
      <c r="M27" s="12">
        <v>6271</v>
      </c>
      <c r="N27" s="12">
        <v>6671</v>
      </c>
      <c r="O27" s="36" t="s">
        <v>383</v>
      </c>
    </row>
    <row r="28" spans="1:15" s="1" customFormat="1" x14ac:dyDescent="0.35">
      <c r="A28" s="69" t="s">
        <v>35</v>
      </c>
      <c r="B28" s="70"/>
      <c r="C28" s="70"/>
      <c r="D28" s="70"/>
      <c r="E28" s="70"/>
      <c r="F28" s="70"/>
      <c r="G28" s="70"/>
      <c r="H28" s="70"/>
      <c r="I28" s="70"/>
      <c r="J28" s="70"/>
      <c r="K28" s="70"/>
      <c r="L28" s="70"/>
      <c r="M28" s="70"/>
      <c r="N28" s="70"/>
      <c r="O28" s="70"/>
    </row>
    <row r="29" spans="1:15" s="1" customFormat="1" x14ac:dyDescent="0.35">
      <c r="A29" s="71" t="s">
        <v>13</v>
      </c>
      <c r="B29" s="70"/>
      <c r="C29" s="70"/>
      <c r="D29" s="70"/>
      <c r="E29" s="70"/>
      <c r="F29" s="70"/>
      <c r="G29" s="70"/>
      <c r="H29" s="70"/>
      <c r="I29" s="70"/>
      <c r="J29" s="70"/>
      <c r="K29" s="70"/>
      <c r="L29" s="70"/>
      <c r="M29" s="70"/>
      <c r="N29" s="70"/>
      <c r="O29" s="70"/>
    </row>
    <row r="30" spans="1:15" s="1" customFormat="1" ht="101.5" x14ac:dyDescent="0.35">
      <c r="A30" s="8" t="s">
        <v>36</v>
      </c>
      <c r="B30" s="12" t="s">
        <v>15</v>
      </c>
      <c r="C30" s="12" t="s">
        <v>16</v>
      </c>
      <c r="D30" s="12">
        <v>220</v>
      </c>
      <c r="E30" s="12">
        <v>370</v>
      </c>
      <c r="F30" s="12">
        <v>220</v>
      </c>
      <c r="G30" s="12">
        <v>352</v>
      </c>
      <c r="H30" s="8" t="s">
        <v>37</v>
      </c>
      <c r="I30" s="12">
        <f>G30</f>
        <v>352</v>
      </c>
      <c r="J30" s="19">
        <v>1</v>
      </c>
      <c r="K30" s="19">
        <f>I30/E30</f>
        <v>0.9513513513513514</v>
      </c>
      <c r="L30" s="12">
        <v>270</v>
      </c>
      <c r="M30" s="12">
        <v>320</v>
      </c>
      <c r="N30" s="12">
        <v>370</v>
      </c>
      <c r="O30" s="72" t="s">
        <v>385</v>
      </c>
    </row>
    <row r="31" spans="1:15" s="1" customFormat="1" x14ac:dyDescent="0.35">
      <c r="A31" s="71" t="s">
        <v>18</v>
      </c>
      <c r="B31" s="70"/>
      <c r="C31" s="70"/>
      <c r="D31" s="70"/>
      <c r="E31" s="70"/>
      <c r="F31" s="70"/>
      <c r="G31" s="70"/>
      <c r="H31" s="70"/>
      <c r="I31" s="70"/>
      <c r="J31" s="70"/>
      <c r="K31" s="70"/>
      <c r="L31" s="70"/>
      <c r="M31" s="70"/>
      <c r="N31" s="70"/>
      <c r="O31" s="70"/>
    </row>
    <row r="32" spans="1:15" s="1" customFormat="1" ht="43.5" x14ac:dyDescent="0.35">
      <c r="A32" s="8" t="s">
        <v>38</v>
      </c>
      <c r="B32" s="12" t="s">
        <v>15</v>
      </c>
      <c r="C32" s="12" t="s">
        <v>16</v>
      </c>
      <c r="D32" s="12">
        <v>420</v>
      </c>
      <c r="E32" s="12">
        <v>2000</v>
      </c>
      <c r="F32" s="12">
        <v>500</v>
      </c>
      <c r="G32" s="12">
        <v>572</v>
      </c>
      <c r="H32" s="8" t="s">
        <v>39</v>
      </c>
      <c r="I32" s="12">
        <f>G32</f>
        <v>572</v>
      </c>
      <c r="J32" s="19">
        <v>1</v>
      </c>
      <c r="K32" s="19">
        <f>I32/E32</f>
        <v>0.28599999999999998</v>
      </c>
      <c r="L32" s="12">
        <v>1000</v>
      </c>
      <c r="M32" s="12">
        <v>1500</v>
      </c>
      <c r="N32" s="12">
        <v>2000</v>
      </c>
      <c r="O32" s="72" t="s">
        <v>385</v>
      </c>
    </row>
    <row r="33" spans="1:15" s="1" customFormat="1" x14ac:dyDescent="0.35">
      <c r="A33" s="69" t="s">
        <v>40</v>
      </c>
      <c r="B33" s="70"/>
      <c r="C33" s="70"/>
      <c r="D33" s="70"/>
      <c r="E33" s="70"/>
      <c r="F33" s="70"/>
      <c r="G33" s="70"/>
      <c r="H33" s="70"/>
      <c r="I33" s="70"/>
      <c r="J33" s="70"/>
      <c r="K33" s="70"/>
      <c r="L33" s="70"/>
      <c r="M33" s="70"/>
      <c r="N33" s="70"/>
      <c r="O33" s="70"/>
    </row>
    <row r="34" spans="1:15" s="1" customFormat="1" x14ac:dyDescent="0.35">
      <c r="A34" s="71" t="s">
        <v>13</v>
      </c>
      <c r="B34" s="70"/>
      <c r="C34" s="70"/>
      <c r="D34" s="70"/>
      <c r="E34" s="70"/>
      <c r="F34" s="70"/>
      <c r="G34" s="70"/>
      <c r="H34" s="70"/>
      <c r="I34" s="70"/>
      <c r="J34" s="70"/>
      <c r="K34" s="70"/>
      <c r="L34" s="70"/>
      <c r="M34" s="70"/>
      <c r="N34" s="70"/>
      <c r="O34" s="70"/>
    </row>
    <row r="35" spans="1:15" s="1" customFormat="1" ht="72.5" x14ac:dyDescent="0.35">
      <c r="A35" s="8" t="s">
        <v>41</v>
      </c>
      <c r="B35" s="12" t="s">
        <v>15</v>
      </c>
      <c r="C35" s="12" t="s">
        <v>42</v>
      </c>
      <c r="D35" s="12">
        <v>0</v>
      </c>
      <c r="E35" s="12">
        <v>25</v>
      </c>
      <c r="F35" s="12">
        <v>0</v>
      </c>
      <c r="G35" s="12">
        <v>0</v>
      </c>
      <c r="H35" s="8" t="s">
        <v>66</v>
      </c>
      <c r="I35" s="12">
        <v>0</v>
      </c>
      <c r="J35" s="20">
        <v>0</v>
      </c>
      <c r="K35" s="20">
        <v>0</v>
      </c>
      <c r="L35" s="12">
        <v>15</v>
      </c>
      <c r="M35" s="12">
        <v>20</v>
      </c>
      <c r="N35" s="12">
        <v>25</v>
      </c>
      <c r="O35" s="72" t="s">
        <v>386</v>
      </c>
    </row>
    <row r="36" spans="1:15" s="1" customFormat="1" x14ac:dyDescent="0.35">
      <c r="A36" s="71" t="s">
        <v>18</v>
      </c>
      <c r="B36" s="70"/>
      <c r="C36" s="70"/>
      <c r="D36" s="70"/>
      <c r="E36" s="70"/>
      <c r="F36" s="70"/>
      <c r="G36" s="70"/>
      <c r="H36" s="70"/>
      <c r="I36" s="70"/>
      <c r="J36" s="70"/>
      <c r="K36" s="70"/>
      <c r="L36" s="70"/>
      <c r="M36" s="70"/>
      <c r="N36" s="70"/>
      <c r="O36" s="70"/>
    </row>
    <row r="37" spans="1:15" s="1" customFormat="1" ht="29" x14ac:dyDescent="0.35">
      <c r="A37" s="8" t="s">
        <v>55</v>
      </c>
      <c r="B37" s="12" t="s">
        <v>15</v>
      </c>
      <c r="C37" s="12" t="s">
        <v>16</v>
      </c>
      <c r="D37" s="12">
        <v>0</v>
      </c>
      <c r="E37" s="12">
        <v>1</v>
      </c>
      <c r="F37" s="12">
        <v>0</v>
      </c>
      <c r="G37" s="12">
        <v>0</v>
      </c>
      <c r="H37" s="8" t="s">
        <v>66</v>
      </c>
      <c r="I37" s="12">
        <v>0</v>
      </c>
      <c r="J37" s="20">
        <v>0</v>
      </c>
      <c r="K37" s="20">
        <v>0</v>
      </c>
      <c r="L37" s="12">
        <v>1</v>
      </c>
      <c r="M37" s="12">
        <v>0</v>
      </c>
      <c r="N37" s="12">
        <v>0</v>
      </c>
      <c r="O37" s="66" t="s">
        <v>386</v>
      </c>
    </row>
    <row r="38" spans="1:15" s="1" customFormat="1" ht="58" x14ac:dyDescent="0.35">
      <c r="A38" s="8" t="s">
        <v>53</v>
      </c>
      <c r="B38" s="12" t="s">
        <v>15</v>
      </c>
      <c r="C38" s="12" t="s">
        <v>16</v>
      </c>
      <c r="D38" s="12">
        <v>3</v>
      </c>
      <c r="E38" s="12">
        <v>10</v>
      </c>
      <c r="F38" s="12">
        <v>3</v>
      </c>
      <c r="G38" s="12">
        <v>3</v>
      </c>
      <c r="H38" s="60" t="s">
        <v>54</v>
      </c>
      <c r="I38" s="12">
        <f t="shared" ref="I38:I43" si="2">G38</f>
        <v>3</v>
      </c>
      <c r="J38" s="19">
        <f>G38/F38</f>
        <v>1</v>
      </c>
      <c r="K38" s="19">
        <f>I38/E38</f>
        <v>0.3</v>
      </c>
      <c r="L38" s="12">
        <v>5</v>
      </c>
      <c r="M38" s="12">
        <v>7</v>
      </c>
      <c r="N38" s="12">
        <v>10</v>
      </c>
      <c r="O38" s="67"/>
    </row>
    <row r="39" spans="1:15" s="1" customFormat="1" ht="58" x14ac:dyDescent="0.35">
      <c r="A39" s="8" t="s">
        <v>52</v>
      </c>
      <c r="B39" s="12" t="s">
        <v>15</v>
      </c>
      <c r="C39" s="12" t="s">
        <v>42</v>
      </c>
      <c r="D39" s="12">
        <v>60</v>
      </c>
      <c r="E39" s="12">
        <v>65</v>
      </c>
      <c r="F39" s="12">
        <v>60</v>
      </c>
      <c r="G39" s="12">
        <v>93.6</v>
      </c>
      <c r="H39" s="8" t="s">
        <v>478</v>
      </c>
      <c r="I39" s="12">
        <f t="shared" si="2"/>
        <v>93.6</v>
      </c>
      <c r="J39" s="19">
        <v>1</v>
      </c>
      <c r="K39" s="19">
        <v>1</v>
      </c>
      <c r="L39" s="12">
        <v>62</v>
      </c>
      <c r="M39" s="12">
        <v>64</v>
      </c>
      <c r="N39" s="12">
        <v>65</v>
      </c>
      <c r="O39" s="67"/>
    </row>
    <row r="40" spans="1:15" s="1" customFormat="1" ht="58" x14ac:dyDescent="0.35">
      <c r="A40" s="8" t="s">
        <v>51</v>
      </c>
      <c r="B40" s="12" t="s">
        <v>15</v>
      </c>
      <c r="C40" s="12" t="s">
        <v>42</v>
      </c>
      <c r="D40" s="12">
        <v>60</v>
      </c>
      <c r="E40" s="12">
        <v>65</v>
      </c>
      <c r="F40" s="12">
        <v>60</v>
      </c>
      <c r="G40" s="54">
        <v>87</v>
      </c>
      <c r="H40" s="64" t="s">
        <v>479</v>
      </c>
      <c r="I40" s="12">
        <f t="shared" si="2"/>
        <v>87</v>
      </c>
      <c r="J40" s="19">
        <v>1</v>
      </c>
      <c r="K40" s="19">
        <v>1</v>
      </c>
      <c r="L40" s="12">
        <v>62</v>
      </c>
      <c r="M40" s="12">
        <v>64</v>
      </c>
      <c r="N40" s="12">
        <v>65</v>
      </c>
      <c r="O40" s="67"/>
    </row>
    <row r="41" spans="1:15" s="1" customFormat="1" ht="101.5" x14ac:dyDescent="0.35">
      <c r="A41" s="8" t="s">
        <v>50</v>
      </c>
      <c r="B41" s="12" t="s">
        <v>15</v>
      </c>
      <c r="C41" s="12" t="s">
        <v>42</v>
      </c>
      <c r="D41" s="12"/>
      <c r="E41" s="12">
        <v>35</v>
      </c>
      <c r="F41" s="12">
        <v>29</v>
      </c>
      <c r="G41" s="54">
        <v>85</v>
      </c>
      <c r="H41" s="65" t="s">
        <v>480</v>
      </c>
      <c r="I41" s="12">
        <f t="shared" si="2"/>
        <v>85</v>
      </c>
      <c r="J41" s="19">
        <v>1</v>
      </c>
      <c r="K41" s="19">
        <v>1</v>
      </c>
      <c r="L41" s="12">
        <v>31</v>
      </c>
      <c r="M41" s="12">
        <v>33</v>
      </c>
      <c r="N41" s="12">
        <v>35</v>
      </c>
      <c r="O41" s="67"/>
    </row>
    <row r="42" spans="1:15" s="1" customFormat="1" ht="58" x14ac:dyDescent="0.35">
      <c r="A42" s="8" t="s">
        <v>47</v>
      </c>
      <c r="B42" s="12" t="s">
        <v>48</v>
      </c>
      <c r="C42" s="12" t="s">
        <v>42</v>
      </c>
      <c r="D42" s="12">
        <v>12</v>
      </c>
      <c r="E42" s="12">
        <v>11</v>
      </c>
      <c r="F42" s="12">
        <v>12</v>
      </c>
      <c r="G42" s="12">
        <v>10.9</v>
      </c>
      <c r="H42" s="60" t="s">
        <v>49</v>
      </c>
      <c r="I42" s="12">
        <f t="shared" si="2"/>
        <v>10.9</v>
      </c>
      <c r="J42" s="19">
        <v>1</v>
      </c>
      <c r="K42" s="19">
        <v>1</v>
      </c>
      <c r="L42" s="12">
        <v>11.6</v>
      </c>
      <c r="M42" s="12">
        <v>11.3</v>
      </c>
      <c r="N42" s="12">
        <v>11</v>
      </c>
      <c r="O42" s="67"/>
    </row>
    <row r="43" spans="1:15" s="1" customFormat="1" ht="58" x14ac:dyDescent="0.35">
      <c r="A43" s="8" t="s">
        <v>45</v>
      </c>
      <c r="B43" s="12" t="s">
        <v>15</v>
      </c>
      <c r="C43" s="12" t="s">
        <v>16</v>
      </c>
      <c r="D43" s="12">
        <v>1</v>
      </c>
      <c r="E43" s="12">
        <v>8</v>
      </c>
      <c r="F43" s="12">
        <v>1</v>
      </c>
      <c r="G43" s="12">
        <v>1</v>
      </c>
      <c r="H43" s="60" t="s">
        <v>46</v>
      </c>
      <c r="I43" s="12">
        <f t="shared" si="2"/>
        <v>1</v>
      </c>
      <c r="J43" s="19">
        <f>G43/F43</f>
        <v>1</v>
      </c>
      <c r="K43" s="19">
        <f>I43/E43</f>
        <v>0.125</v>
      </c>
      <c r="L43" s="12">
        <v>3</v>
      </c>
      <c r="M43" s="12">
        <v>6</v>
      </c>
      <c r="N43" s="12">
        <v>8</v>
      </c>
      <c r="O43" s="67"/>
    </row>
    <row r="44" spans="1:15" s="1" customFormat="1" ht="174" x14ac:dyDescent="0.35">
      <c r="A44" s="8" t="s">
        <v>43</v>
      </c>
      <c r="B44" s="12" t="s">
        <v>15</v>
      </c>
      <c r="C44" s="12" t="s">
        <v>16</v>
      </c>
      <c r="D44" s="12">
        <v>10</v>
      </c>
      <c r="E44" s="12">
        <v>20</v>
      </c>
      <c r="F44" s="12">
        <v>10</v>
      </c>
      <c r="G44" s="12">
        <v>23</v>
      </c>
      <c r="H44" s="60" t="s">
        <v>44</v>
      </c>
      <c r="I44" s="12">
        <f t="shared" ref="I44" si="3">G44</f>
        <v>23</v>
      </c>
      <c r="J44" s="19">
        <v>1</v>
      </c>
      <c r="K44" s="19">
        <v>1</v>
      </c>
      <c r="L44" s="12">
        <v>13</v>
      </c>
      <c r="M44" s="12">
        <v>16</v>
      </c>
      <c r="N44" s="12">
        <v>20</v>
      </c>
      <c r="O44" s="68"/>
    </row>
    <row r="45" spans="1:15" s="1" customFormat="1" x14ac:dyDescent="0.35">
      <c r="A45" s="69" t="s">
        <v>56</v>
      </c>
      <c r="B45" s="70"/>
      <c r="C45" s="70"/>
      <c r="D45" s="70"/>
      <c r="E45" s="70"/>
      <c r="F45" s="70"/>
      <c r="G45" s="70"/>
      <c r="H45" s="70"/>
      <c r="I45" s="70"/>
      <c r="J45" s="70"/>
      <c r="K45" s="70"/>
      <c r="L45" s="70"/>
      <c r="M45" s="70"/>
      <c r="N45" s="70"/>
      <c r="O45" s="70"/>
    </row>
    <row r="46" spans="1:15" s="1" customFormat="1" x14ac:dyDescent="0.35">
      <c r="A46" s="71" t="s">
        <v>13</v>
      </c>
      <c r="B46" s="70"/>
      <c r="C46" s="70"/>
      <c r="D46" s="70"/>
      <c r="E46" s="70"/>
      <c r="F46" s="70"/>
      <c r="G46" s="70"/>
      <c r="H46" s="70"/>
      <c r="I46" s="70"/>
      <c r="J46" s="70"/>
      <c r="K46" s="70"/>
      <c r="L46" s="70"/>
      <c r="M46" s="70"/>
      <c r="N46" s="70"/>
      <c r="O46" s="70"/>
    </row>
    <row r="47" spans="1:15" s="1" customFormat="1" ht="43.5" x14ac:dyDescent="0.35">
      <c r="A47" s="8" t="s">
        <v>57</v>
      </c>
      <c r="B47" s="12" t="s">
        <v>15</v>
      </c>
      <c r="C47" s="12" t="s">
        <v>16</v>
      </c>
      <c r="D47" s="12">
        <v>0</v>
      </c>
      <c r="E47" s="12">
        <v>1</v>
      </c>
      <c r="F47" s="12">
        <v>1</v>
      </c>
      <c r="G47" s="12">
        <v>1</v>
      </c>
      <c r="H47" s="36" t="s">
        <v>58</v>
      </c>
      <c r="I47" s="12">
        <f>G47</f>
        <v>1</v>
      </c>
      <c r="J47" s="19">
        <f>G47/F47</f>
        <v>1</v>
      </c>
      <c r="K47" s="19">
        <f>I47/E47</f>
        <v>1</v>
      </c>
      <c r="L47" s="12">
        <v>0</v>
      </c>
      <c r="M47" s="12">
        <v>0</v>
      </c>
      <c r="N47" s="12">
        <v>0</v>
      </c>
      <c r="O47" s="72" t="s">
        <v>387</v>
      </c>
    </row>
    <row r="48" spans="1:15" s="1" customFormat="1" x14ac:dyDescent="0.35">
      <c r="A48" s="71" t="s">
        <v>18</v>
      </c>
      <c r="B48" s="70"/>
      <c r="C48" s="70"/>
      <c r="D48" s="70"/>
      <c r="E48" s="70"/>
      <c r="F48" s="70"/>
      <c r="G48" s="70"/>
      <c r="H48" s="70"/>
      <c r="I48" s="70"/>
      <c r="J48" s="70"/>
      <c r="K48" s="70"/>
      <c r="L48" s="70"/>
      <c r="M48" s="70"/>
      <c r="N48" s="70"/>
      <c r="O48" s="70"/>
    </row>
    <row r="49" spans="1:15" s="1" customFormat="1" ht="43.5" x14ac:dyDescent="0.35">
      <c r="A49" s="8" t="s">
        <v>60</v>
      </c>
      <c r="B49" s="12" t="s">
        <v>15</v>
      </c>
      <c r="C49" s="12" t="s">
        <v>16</v>
      </c>
      <c r="D49" s="12">
        <v>0</v>
      </c>
      <c r="E49" s="12">
        <v>7</v>
      </c>
      <c r="F49" s="12">
        <v>1</v>
      </c>
      <c r="G49" s="12">
        <v>1</v>
      </c>
      <c r="H49" s="60" t="s">
        <v>61</v>
      </c>
      <c r="I49" s="12">
        <f>G49</f>
        <v>1</v>
      </c>
      <c r="J49" s="19">
        <f>G49/F49</f>
        <v>1</v>
      </c>
      <c r="K49" s="19">
        <f>I49/E49</f>
        <v>0.14285714285714285</v>
      </c>
      <c r="L49" s="12">
        <v>3</v>
      </c>
      <c r="M49" s="12">
        <v>5</v>
      </c>
      <c r="N49" s="12">
        <v>7</v>
      </c>
      <c r="O49" s="36" t="s">
        <v>388</v>
      </c>
    </row>
    <row r="50" spans="1:15" s="1" customFormat="1" ht="203" x14ac:dyDescent="0.35">
      <c r="A50" s="8" t="s">
        <v>59</v>
      </c>
      <c r="B50" s="12" t="s">
        <v>15</v>
      </c>
      <c r="C50" s="12" t="s">
        <v>16</v>
      </c>
      <c r="D50" s="12">
        <v>4</v>
      </c>
      <c r="E50" s="12">
        <v>10</v>
      </c>
      <c r="F50" s="12">
        <v>2</v>
      </c>
      <c r="G50" s="12">
        <v>1.5</v>
      </c>
      <c r="H50" s="40" t="s">
        <v>455</v>
      </c>
      <c r="I50" s="12">
        <f>G50</f>
        <v>1.5</v>
      </c>
      <c r="J50" s="19">
        <f>G50/F50</f>
        <v>0.75</v>
      </c>
      <c r="K50" s="19">
        <f>I50/E50</f>
        <v>0.15</v>
      </c>
      <c r="L50" s="12">
        <v>5</v>
      </c>
      <c r="M50" s="12">
        <v>10</v>
      </c>
      <c r="N50" s="12">
        <v>10</v>
      </c>
      <c r="O50" s="36" t="s">
        <v>388</v>
      </c>
    </row>
    <row r="51" spans="1:15" s="1" customFormat="1" x14ac:dyDescent="0.35">
      <c r="A51" s="69" t="s">
        <v>62</v>
      </c>
      <c r="B51" s="70"/>
      <c r="C51" s="70"/>
      <c r="D51" s="70"/>
      <c r="E51" s="70"/>
      <c r="F51" s="70"/>
      <c r="G51" s="70"/>
      <c r="H51" s="70"/>
      <c r="I51" s="70"/>
      <c r="J51" s="70"/>
      <c r="K51" s="70"/>
      <c r="L51" s="70"/>
      <c r="M51" s="70"/>
      <c r="N51" s="70"/>
      <c r="O51" s="70"/>
    </row>
    <row r="52" spans="1:15" s="1" customFormat="1" x14ac:dyDescent="0.35">
      <c r="A52" s="71" t="s">
        <v>13</v>
      </c>
      <c r="B52" s="70"/>
      <c r="C52" s="70"/>
      <c r="D52" s="70"/>
      <c r="E52" s="70"/>
      <c r="F52" s="70"/>
      <c r="G52" s="70"/>
      <c r="H52" s="70"/>
      <c r="I52" s="70"/>
      <c r="J52" s="70"/>
      <c r="K52" s="70"/>
      <c r="L52" s="70"/>
      <c r="M52" s="70"/>
      <c r="N52" s="70"/>
      <c r="O52" s="70"/>
    </row>
    <row r="53" spans="1:15" s="1" customFormat="1" ht="43.5" x14ac:dyDescent="0.35">
      <c r="A53" s="8" t="s">
        <v>63</v>
      </c>
      <c r="B53" s="12" t="s">
        <v>15</v>
      </c>
      <c r="C53" s="12" t="s">
        <v>16</v>
      </c>
      <c r="D53" s="12">
        <v>0</v>
      </c>
      <c r="E53" s="12">
        <v>1</v>
      </c>
      <c r="F53" s="12">
        <v>1</v>
      </c>
      <c r="G53" s="12">
        <v>1</v>
      </c>
      <c r="H53" s="60" t="s">
        <v>64</v>
      </c>
      <c r="I53" s="12">
        <f>G53</f>
        <v>1</v>
      </c>
      <c r="J53" s="19">
        <f>G53/F53</f>
        <v>1</v>
      </c>
      <c r="K53" s="19">
        <f>I53/E53</f>
        <v>1</v>
      </c>
      <c r="L53" s="12">
        <v>0</v>
      </c>
      <c r="M53" s="12">
        <v>0</v>
      </c>
      <c r="N53" s="12">
        <v>0</v>
      </c>
      <c r="O53" s="72" t="s">
        <v>381</v>
      </c>
    </row>
    <row r="54" spans="1:15" s="1" customFormat="1" x14ac:dyDescent="0.35">
      <c r="A54" s="71" t="s">
        <v>18</v>
      </c>
      <c r="B54" s="70"/>
      <c r="C54" s="70"/>
      <c r="D54" s="70"/>
      <c r="E54" s="70"/>
      <c r="F54" s="70"/>
      <c r="G54" s="70"/>
      <c r="H54" s="70"/>
      <c r="I54" s="70"/>
      <c r="J54" s="70"/>
      <c r="K54" s="70"/>
      <c r="L54" s="70"/>
      <c r="M54" s="70"/>
      <c r="N54" s="70"/>
      <c r="O54" s="70"/>
    </row>
    <row r="55" spans="1:15" s="1" customFormat="1" ht="43.5" x14ac:dyDescent="0.35">
      <c r="A55" s="8" t="s">
        <v>70</v>
      </c>
      <c r="B55" s="12" t="s">
        <v>15</v>
      </c>
      <c r="C55" s="12" t="s">
        <v>16</v>
      </c>
      <c r="D55" s="12">
        <v>0</v>
      </c>
      <c r="E55" s="12">
        <v>12</v>
      </c>
      <c r="F55" s="12">
        <v>3</v>
      </c>
      <c r="G55" s="12">
        <v>0</v>
      </c>
      <c r="H55" s="8" t="s">
        <v>71</v>
      </c>
      <c r="I55" s="12">
        <f>G55</f>
        <v>0</v>
      </c>
      <c r="J55" s="19">
        <v>0</v>
      </c>
      <c r="K55" s="19">
        <v>0</v>
      </c>
      <c r="L55" s="12">
        <v>6</v>
      </c>
      <c r="M55" s="12">
        <v>9</v>
      </c>
      <c r="N55" s="12">
        <v>12</v>
      </c>
      <c r="O55" s="66" t="s">
        <v>381</v>
      </c>
    </row>
    <row r="56" spans="1:15" s="1" customFormat="1" ht="29" x14ac:dyDescent="0.35">
      <c r="A56" s="8" t="s">
        <v>68</v>
      </c>
      <c r="B56" s="12" t="s">
        <v>15</v>
      </c>
      <c r="C56" s="12" t="s">
        <v>16</v>
      </c>
      <c r="D56" s="12">
        <v>0</v>
      </c>
      <c r="E56" s="12">
        <v>2</v>
      </c>
      <c r="F56" s="12">
        <v>0</v>
      </c>
      <c r="G56" s="12">
        <v>0</v>
      </c>
      <c r="H56" s="63" t="s">
        <v>69</v>
      </c>
      <c r="I56" s="12">
        <v>0</v>
      </c>
      <c r="J56" s="20">
        <v>0</v>
      </c>
      <c r="K56" s="20">
        <v>0</v>
      </c>
      <c r="L56" s="12">
        <v>0</v>
      </c>
      <c r="M56" s="12">
        <v>1</v>
      </c>
      <c r="N56" s="12">
        <v>1</v>
      </c>
      <c r="O56" s="67"/>
    </row>
    <row r="57" spans="1:15" s="1" customFormat="1" ht="72.5" x14ac:dyDescent="0.35">
      <c r="A57" s="8" t="s">
        <v>67</v>
      </c>
      <c r="B57" s="12" t="s">
        <v>15</v>
      </c>
      <c r="C57" s="12" t="s">
        <v>16</v>
      </c>
      <c r="D57" s="12">
        <v>0</v>
      </c>
      <c r="E57" s="12">
        <v>12</v>
      </c>
      <c r="F57" s="12">
        <v>0</v>
      </c>
      <c r="G57" s="12">
        <v>0</v>
      </c>
      <c r="H57" s="8" t="s">
        <v>66</v>
      </c>
      <c r="I57" s="12">
        <v>0</v>
      </c>
      <c r="J57" s="20">
        <v>0</v>
      </c>
      <c r="K57" s="20">
        <v>0</v>
      </c>
      <c r="L57" s="12">
        <v>2</v>
      </c>
      <c r="M57" s="12">
        <v>6</v>
      </c>
      <c r="N57" s="12">
        <v>12</v>
      </c>
      <c r="O57" s="67"/>
    </row>
    <row r="58" spans="1:15" s="1" customFormat="1" ht="43.5" x14ac:dyDescent="0.35">
      <c r="A58" s="8" t="s">
        <v>65</v>
      </c>
      <c r="B58" s="12" t="s">
        <v>15</v>
      </c>
      <c r="C58" s="12" t="s">
        <v>16</v>
      </c>
      <c r="D58" s="12">
        <v>0</v>
      </c>
      <c r="E58" s="12">
        <v>9</v>
      </c>
      <c r="F58" s="12">
        <v>0</v>
      </c>
      <c r="G58" s="12">
        <v>0</v>
      </c>
      <c r="H58" s="8" t="s">
        <v>66</v>
      </c>
      <c r="I58" s="12">
        <v>0</v>
      </c>
      <c r="J58" s="20">
        <v>0</v>
      </c>
      <c r="K58" s="20">
        <v>0</v>
      </c>
      <c r="L58" s="12">
        <v>1</v>
      </c>
      <c r="M58" s="12">
        <v>3</v>
      </c>
      <c r="N58" s="12">
        <v>5</v>
      </c>
      <c r="O58" s="68"/>
    </row>
    <row r="59" spans="1:15" s="1" customFormat="1" x14ac:dyDescent="0.35">
      <c r="A59" s="69" t="s">
        <v>72</v>
      </c>
      <c r="B59" s="70"/>
      <c r="C59" s="70"/>
      <c r="D59" s="70"/>
      <c r="E59" s="70"/>
      <c r="F59" s="70"/>
      <c r="G59" s="70"/>
      <c r="H59" s="70"/>
      <c r="I59" s="70"/>
      <c r="J59" s="70"/>
      <c r="K59" s="70"/>
      <c r="L59" s="70"/>
      <c r="M59" s="70"/>
      <c r="N59" s="70"/>
      <c r="O59" s="70"/>
    </row>
    <row r="60" spans="1:15" s="1" customFormat="1" x14ac:dyDescent="0.35">
      <c r="A60" s="71" t="s">
        <v>13</v>
      </c>
      <c r="B60" s="70"/>
      <c r="C60" s="70"/>
      <c r="D60" s="70"/>
      <c r="E60" s="70"/>
      <c r="F60" s="70"/>
      <c r="G60" s="70"/>
      <c r="H60" s="70"/>
      <c r="I60" s="70"/>
      <c r="J60" s="70"/>
      <c r="K60" s="70"/>
      <c r="L60" s="70"/>
      <c r="M60" s="70"/>
      <c r="N60" s="70"/>
      <c r="O60" s="70"/>
    </row>
    <row r="61" spans="1:15" s="1" customFormat="1" ht="29" x14ac:dyDescent="0.35">
      <c r="A61" s="8" t="s">
        <v>73</v>
      </c>
      <c r="B61" s="12" t="s">
        <v>15</v>
      </c>
      <c r="C61" s="12" t="s">
        <v>16</v>
      </c>
      <c r="D61" s="12">
        <v>0</v>
      </c>
      <c r="E61" s="12">
        <v>40</v>
      </c>
      <c r="F61" s="12">
        <v>0</v>
      </c>
      <c r="G61" s="12">
        <v>0</v>
      </c>
      <c r="H61" s="8" t="s">
        <v>74</v>
      </c>
      <c r="I61" s="12">
        <v>0</v>
      </c>
      <c r="J61" s="20">
        <v>0</v>
      </c>
      <c r="K61" s="20">
        <v>0</v>
      </c>
      <c r="L61" s="12">
        <v>0</v>
      </c>
      <c r="M61" s="12">
        <v>20</v>
      </c>
      <c r="N61" s="12">
        <v>20</v>
      </c>
      <c r="O61" s="72" t="s">
        <v>380</v>
      </c>
    </row>
    <row r="62" spans="1:15" s="1" customFormat="1" x14ac:dyDescent="0.35">
      <c r="A62" s="71" t="s">
        <v>18</v>
      </c>
      <c r="B62" s="70"/>
      <c r="C62" s="70"/>
      <c r="D62" s="70"/>
      <c r="E62" s="70"/>
      <c r="F62" s="70"/>
      <c r="G62" s="70"/>
      <c r="H62" s="70"/>
      <c r="I62" s="70"/>
      <c r="J62" s="70"/>
      <c r="K62" s="70"/>
      <c r="L62" s="70"/>
      <c r="M62" s="70"/>
      <c r="N62" s="70"/>
      <c r="O62" s="70"/>
    </row>
    <row r="63" spans="1:15" s="1" customFormat="1" ht="43.5" x14ac:dyDescent="0.35">
      <c r="A63" s="8" t="s">
        <v>78</v>
      </c>
      <c r="B63" s="12" t="s">
        <v>15</v>
      </c>
      <c r="C63" s="12" t="s">
        <v>16</v>
      </c>
      <c r="D63" s="12">
        <v>0</v>
      </c>
      <c r="E63" s="12">
        <v>2</v>
      </c>
      <c r="F63" s="12">
        <v>0</v>
      </c>
      <c r="G63" s="12">
        <v>0</v>
      </c>
      <c r="H63" s="8" t="s">
        <v>74</v>
      </c>
      <c r="I63" s="12">
        <v>0</v>
      </c>
      <c r="J63" s="20">
        <v>0</v>
      </c>
      <c r="K63" s="20">
        <v>0</v>
      </c>
      <c r="L63" s="12">
        <v>0</v>
      </c>
      <c r="M63" s="12">
        <v>1</v>
      </c>
      <c r="N63" s="12">
        <v>1</v>
      </c>
      <c r="O63" s="36" t="s">
        <v>380</v>
      </c>
    </row>
    <row r="64" spans="1:15" s="1" customFormat="1" ht="58" x14ac:dyDescent="0.35">
      <c r="A64" s="8" t="s">
        <v>77</v>
      </c>
      <c r="B64" s="12" t="s">
        <v>15</v>
      </c>
      <c r="C64" s="12" t="s">
        <v>16</v>
      </c>
      <c r="D64" s="12">
        <v>0</v>
      </c>
      <c r="E64" s="12">
        <v>160</v>
      </c>
      <c r="F64" s="12">
        <v>0</v>
      </c>
      <c r="G64" s="12">
        <v>0</v>
      </c>
      <c r="H64" s="8" t="s">
        <v>66</v>
      </c>
      <c r="I64" s="12">
        <v>0</v>
      </c>
      <c r="J64" s="20">
        <v>0</v>
      </c>
      <c r="K64" s="20">
        <v>0</v>
      </c>
      <c r="L64" s="12">
        <v>20</v>
      </c>
      <c r="M64" s="12">
        <v>50</v>
      </c>
      <c r="N64" s="12">
        <v>90</v>
      </c>
      <c r="O64" s="36" t="s">
        <v>389</v>
      </c>
    </row>
    <row r="65" spans="1:15" s="1" customFormat="1" ht="58" x14ac:dyDescent="0.35">
      <c r="A65" s="8" t="s">
        <v>76</v>
      </c>
      <c r="B65" s="12" t="s">
        <v>15</v>
      </c>
      <c r="C65" s="12" t="s">
        <v>16</v>
      </c>
      <c r="D65" s="12">
        <v>34</v>
      </c>
      <c r="E65" s="12">
        <v>140</v>
      </c>
      <c r="F65" s="12">
        <v>20</v>
      </c>
      <c r="G65" s="12">
        <v>188</v>
      </c>
      <c r="H65" s="63" t="s">
        <v>484</v>
      </c>
      <c r="I65" s="12">
        <f>G65</f>
        <v>188</v>
      </c>
      <c r="J65" s="19">
        <v>1</v>
      </c>
      <c r="K65" s="19">
        <v>1</v>
      </c>
      <c r="L65" s="12">
        <v>30</v>
      </c>
      <c r="M65" s="12">
        <v>40</v>
      </c>
      <c r="N65" s="12">
        <v>50</v>
      </c>
      <c r="O65" s="36" t="s">
        <v>389</v>
      </c>
    </row>
    <row r="66" spans="1:15" s="1" customFormat="1" ht="58" x14ac:dyDescent="0.35">
      <c r="A66" s="8" t="s">
        <v>75</v>
      </c>
      <c r="B66" s="12" t="s">
        <v>15</v>
      </c>
      <c r="C66" s="12" t="s">
        <v>16</v>
      </c>
      <c r="D66" s="12">
        <v>0</v>
      </c>
      <c r="E66" s="12">
        <v>24</v>
      </c>
      <c r="F66" s="12">
        <v>0</v>
      </c>
      <c r="G66" s="12">
        <v>0</v>
      </c>
      <c r="H66" s="8" t="s">
        <v>66</v>
      </c>
      <c r="I66" s="12">
        <v>0</v>
      </c>
      <c r="J66" s="20">
        <v>0</v>
      </c>
      <c r="K66" s="20">
        <v>0</v>
      </c>
      <c r="L66" s="12">
        <v>8</v>
      </c>
      <c r="M66" s="12">
        <v>8</v>
      </c>
      <c r="N66" s="12">
        <v>8</v>
      </c>
      <c r="O66" s="36" t="s">
        <v>389</v>
      </c>
    </row>
    <row r="67" spans="1:15" s="1" customFormat="1" x14ac:dyDescent="0.35">
      <c r="A67" s="69" t="s">
        <v>79</v>
      </c>
      <c r="B67" s="70"/>
      <c r="C67" s="70"/>
      <c r="D67" s="70"/>
      <c r="E67" s="70"/>
      <c r="F67" s="70"/>
      <c r="G67" s="70"/>
      <c r="H67" s="70"/>
      <c r="I67" s="70"/>
      <c r="J67" s="70"/>
      <c r="K67" s="70"/>
      <c r="L67" s="70"/>
      <c r="M67" s="70"/>
      <c r="N67" s="70"/>
      <c r="O67" s="70"/>
    </row>
    <row r="68" spans="1:15" s="1" customFormat="1" x14ac:dyDescent="0.35">
      <c r="A68" s="71" t="s">
        <v>13</v>
      </c>
      <c r="B68" s="70"/>
      <c r="C68" s="70"/>
      <c r="D68" s="70"/>
      <c r="E68" s="70"/>
      <c r="F68" s="70"/>
      <c r="G68" s="70"/>
      <c r="H68" s="70"/>
      <c r="I68" s="70"/>
      <c r="J68" s="70"/>
      <c r="K68" s="70"/>
      <c r="L68" s="70"/>
      <c r="M68" s="70"/>
      <c r="N68" s="70"/>
      <c r="O68" s="70"/>
    </row>
    <row r="69" spans="1:15" s="1" customFormat="1" ht="43.5" x14ac:dyDescent="0.35">
      <c r="A69" s="8" t="s">
        <v>80</v>
      </c>
      <c r="B69" s="12" t="s">
        <v>15</v>
      </c>
      <c r="C69" s="12" t="s">
        <v>16</v>
      </c>
      <c r="D69" s="12">
        <v>0</v>
      </c>
      <c r="E69" s="12">
        <v>1</v>
      </c>
      <c r="F69" s="12">
        <v>0</v>
      </c>
      <c r="G69" s="12">
        <v>0</v>
      </c>
      <c r="H69" s="8" t="s">
        <v>81</v>
      </c>
      <c r="I69" s="12">
        <v>0</v>
      </c>
      <c r="J69" s="20">
        <v>0</v>
      </c>
      <c r="K69" s="20">
        <v>0</v>
      </c>
      <c r="L69" s="12">
        <v>0</v>
      </c>
      <c r="M69" s="12">
        <v>0</v>
      </c>
      <c r="N69" s="12">
        <v>1</v>
      </c>
      <c r="O69" s="77" t="s">
        <v>390</v>
      </c>
    </row>
    <row r="70" spans="1:15" s="1" customFormat="1" x14ac:dyDescent="0.35">
      <c r="A70" s="71" t="s">
        <v>18</v>
      </c>
      <c r="B70" s="70"/>
      <c r="C70" s="70"/>
      <c r="D70" s="70"/>
      <c r="E70" s="70"/>
      <c r="F70" s="70"/>
      <c r="G70" s="70"/>
      <c r="H70" s="70"/>
      <c r="I70" s="70"/>
      <c r="J70" s="70"/>
      <c r="K70" s="70"/>
      <c r="L70" s="70"/>
      <c r="M70" s="70"/>
      <c r="N70" s="70"/>
      <c r="O70" s="70"/>
    </row>
    <row r="71" spans="1:15" s="1" customFormat="1" ht="116" x14ac:dyDescent="0.35">
      <c r="A71" s="8" t="s">
        <v>87</v>
      </c>
      <c r="B71" s="12" t="s">
        <v>15</v>
      </c>
      <c r="C71" s="12" t="s">
        <v>16</v>
      </c>
      <c r="D71" s="12">
        <v>12</v>
      </c>
      <c r="E71" s="12">
        <v>17</v>
      </c>
      <c r="F71" s="12">
        <v>12</v>
      </c>
      <c r="G71" s="12">
        <v>12</v>
      </c>
      <c r="H71" s="8" t="s">
        <v>88</v>
      </c>
      <c r="I71" s="12">
        <f>G71</f>
        <v>12</v>
      </c>
      <c r="J71" s="19">
        <f>G71/F71</f>
        <v>1</v>
      </c>
      <c r="K71" s="19">
        <f>I71/E71</f>
        <v>0.70588235294117652</v>
      </c>
      <c r="L71" s="12">
        <v>13</v>
      </c>
      <c r="M71" s="12">
        <v>14</v>
      </c>
      <c r="N71" s="12">
        <v>17</v>
      </c>
      <c r="O71" s="66" t="s">
        <v>390</v>
      </c>
    </row>
    <row r="72" spans="1:15" s="1" customFormat="1" ht="29" x14ac:dyDescent="0.35">
      <c r="A72" s="8" t="s">
        <v>85</v>
      </c>
      <c r="B72" s="12" t="s">
        <v>15</v>
      </c>
      <c r="C72" s="12" t="s">
        <v>16</v>
      </c>
      <c r="D72" s="12">
        <v>0</v>
      </c>
      <c r="E72" s="12">
        <v>2</v>
      </c>
      <c r="F72" s="12">
        <v>0</v>
      </c>
      <c r="G72" s="12">
        <v>0</v>
      </c>
      <c r="H72" s="8" t="s">
        <v>86</v>
      </c>
      <c r="I72" s="12">
        <v>0</v>
      </c>
      <c r="J72" s="20">
        <v>0</v>
      </c>
      <c r="K72" s="20">
        <v>0</v>
      </c>
      <c r="L72" s="12">
        <v>1</v>
      </c>
      <c r="M72" s="12">
        <v>1</v>
      </c>
      <c r="N72" s="12">
        <v>0</v>
      </c>
      <c r="O72" s="67"/>
    </row>
    <row r="73" spans="1:15" s="1" customFormat="1" ht="188.5" x14ac:dyDescent="0.35">
      <c r="A73" s="8" t="s">
        <v>83</v>
      </c>
      <c r="B73" s="12" t="s">
        <v>15</v>
      </c>
      <c r="C73" s="12" t="s">
        <v>16</v>
      </c>
      <c r="D73" s="12">
        <v>1</v>
      </c>
      <c r="E73" s="12">
        <v>8</v>
      </c>
      <c r="F73" s="12">
        <v>1</v>
      </c>
      <c r="G73" s="12">
        <v>1</v>
      </c>
      <c r="H73" s="8" t="s">
        <v>84</v>
      </c>
      <c r="I73" s="12">
        <f>G73</f>
        <v>1</v>
      </c>
      <c r="J73" s="19">
        <f>G73/F73</f>
        <v>1</v>
      </c>
      <c r="K73" s="19">
        <f>I73/E73</f>
        <v>0.125</v>
      </c>
      <c r="L73" s="12">
        <v>3</v>
      </c>
      <c r="M73" s="12">
        <v>6</v>
      </c>
      <c r="N73" s="12">
        <v>8</v>
      </c>
      <c r="O73" s="67"/>
    </row>
    <row r="74" spans="1:15" s="1" customFormat="1" ht="43.5" x14ac:dyDescent="0.35">
      <c r="A74" s="8" t="s">
        <v>82</v>
      </c>
      <c r="B74" s="12" t="s">
        <v>15</v>
      </c>
      <c r="C74" s="12" t="s">
        <v>16</v>
      </c>
      <c r="D74" s="12">
        <v>0</v>
      </c>
      <c r="E74" s="12">
        <v>3</v>
      </c>
      <c r="F74" s="12">
        <v>0</v>
      </c>
      <c r="G74" s="12">
        <v>0</v>
      </c>
      <c r="H74" s="8" t="s">
        <v>74</v>
      </c>
      <c r="I74" s="12">
        <v>0</v>
      </c>
      <c r="J74" s="20">
        <v>0</v>
      </c>
      <c r="K74" s="20">
        <v>0</v>
      </c>
      <c r="L74" s="12">
        <v>0</v>
      </c>
      <c r="M74" s="12">
        <v>1</v>
      </c>
      <c r="N74" s="12">
        <v>3</v>
      </c>
      <c r="O74" s="68"/>
    </row>
    <row r="75" spans="1:15" s="1" customFormat="1" x14ac:dyDescent="0.35">
      <c r="A75" s="8"/>
      <c r="B75" s="12"/>
      <c r="C75" s="12"/>
      <c r="D75" s="12"/>
      <c r="E75" s="12"/>
      <c r="F75" s="12"/>
      <c r="G75" s="12"/>
      <c r="H75" s="8"/>
      <c r="I75" s="12"/>
      <c r="J75" s="12"/>
      <c r="K75" s="12"/>
      <c r="L75" s="12"/>
      <c r="M75" s="12"/>
      <c r="N75" s="12"/>
      <c r="O75" s="8"/>
    </row>
    <row r="77" spans="1:15" ht="58" x14ac:dyDescent="0.35">
      <c r="A77" s="18" t="s">
        <v>465</v>
      </c>
      <c r="B77" s="17">
        <f>(J9+J13+J11+J27+J30+J32+J44+J43+J42+J41+J40+J39+J38+J47+J50+J49+J53+J55+J65+J73+J71)/21</f>
        <v>0.93571428571428561</v>
      </c>
      <c r="D77" s="28" t="s">
        <v>467</v>
      </c>
      <c r="E77" s="17">
        <f>(K9+K13+K11+K27+K30+K32+K44+K43+K42+K41+K40+K39+K38+K47+K50+K49+K53+K55+K65+K73+K71)/21</f>
        <v>0.61336643029737814</v>
      </c>
    </row>
    <row r="78" spans="1:15" ht="101.5" x14ac:dyDescent="0.35">
      <c r="A78" s="18" t="s">
        <v>466</v>
      </c>
      <c r="B78" s="17">
        <f>B77*0.17</f>
        <v>0.15907142857142856</v>
      </c>
      <c r="D78" s="18" t="s">
        <v>468</v>
      </c>
      <c r="E78" s="17">
        <f>E77*0.17</f>
        <v>0.10427229315055429</v>
      </c>
    </row>
  </sheetData>
  <sheetProtection algorithmName="SHA-512" hashValue="l9Wse17U6/i7X3hf8CmJ/+CF7itKnCFAaOIKlhwIvSyRkcX9P+FQwpAZ0cX6pcpLfs8Q1vzr5ISR5eB+OxzxYA==" saltValue="dDaw5IvDVR5b1kbCaw20Hg==" spinCount="100000" sheet="1" formatCells="0" formatColumns="0" formatRows="0" insertColumns="0" insertRows="0" insertHyperlinks="0" deleteColumns="0" deleteRows="0" sort="0" autoFilter="0" pivotTables="0"/>
  <mergeCells count="36">
    <mergeCell ref="A67:O67"/>
    <mergeCell ref="A68:O68"/>
    <mergeCell ref="O69"/>
    <mergeCell ref="A70:O70"/>
    <mergeCell ref="A62:O62"/>
    <mergeCell ref="A36:O36"/>
    <mergeCell ref="O37:O44"/>
    <mergeCell ref="A59:O59"/>
    <mergeCell ref="A60:O60"/>
    <mergeCell ref="O61"/>
    <mergeCell ref="A51:O51"/>
    <mergeCell ref="A52:O52"/>
    <mergeCell ref="O53"/>
    <mergeCell ref="A54:O54"/>
    <mergeCell ref="O55:O58"/>
    <mergeCell ref="A7:O7"/>
    <mergeCell ref="A8:O8"/>
    <mergeCell ref="O9"/>
    <mergeCell ref="A10:O10"/>
    <mergeCell ref="A28:O28"/>
    <mergeCell ref="O71:O74"/>
    <mergeCell ref="A16:O16"/>
    <mergeCell ref="A17:O17"/>
    <mergeCell ref="O18"/>
    <mergeCell ref="A19:O19"/>
    <mergeCell ref="A29:O29"/>
    <mergeCell ref="O30"/>
    <mergeCell ref="A31:O31"/>
    <mergeCell ref="O32"/>
    <mergeCell ref="A45:O45"/>
    <mergeCell ref="A46:O46"/>
    <mergeCell ref="O47"/>
    <mergeCell ref="A48:O48"/>
    <mergeCell ref="A33:O33"/>
    <mergeCell ref="A34:O34"/>
    <mergeCell ref="O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zoomScale="90" zoomScaleNormal="90" workbookViewId="0">
      <pane ySplit="6" topLeftCell="A28" activePane="bottomLeft" state="frozen"/>
      <selection pane="bottomLeft" activeCell="E28" sqref="E28"/>
    </sheetView>
  </sheetViews>
  <sheetFormatPr baseColWidth="10" defaultColWidth="30" defaultRowHeight="14.5" x14ac:dyDescent="0.35"/>
  <cols>
    <col min="2" max="2" width="16.453125" style="11" bestFit="1" customWidth="1"/>
    <col min="3" max="3" width="12.1796875" style="11" customWidth="1"/>
    <col min="4" max="4" width="8" style="11" customWidth="1"/>
    <col min="5" max="5" width="11.81640625" style="11" customWidth="1"/>
    <col min="6" max="6" width="9.453125" style="11" customWidth="1"/>
    <col min="7" max="7" width="13.26953125" style="11" customWidth="1"/>
    <col min="9" max="9" width="16.7265625" style="11" bestFit="1" customWidth="1"/>
    <col min="10" max="10" width="18.81640625" style="11" bestFit="1" customWidth="1"/>
    <col min="11" max="11" width="16.81640625" style="11" bestFit="1" customWidth="1"/>
    <col min="12" max="14" width="10.1796875" style="11" bestFit="1" customWidth="1"/>
  </cols>
  <sheetData>
    <row r="1" spans="1:15" x14ac:dyDescent="0.35">
      <c r="C1" s="13" t="s">
        <v>0</v>
      </c>
    </row>
    <row r="2" spans="1:15" x14ac:dyDescent="0.35">
      <c r="C2" s="13" t="s">
        <v>1</v>
      </c>
    </row>
    <row r="3" spans="1:15" x14ac:dyDescent="0.35">
      <c r="C3" s="13"/>
    </row>
    <row r="4" spans="1:15" x14ac:dyDescent="0.35">
      <c r="C4" s="13" t="s">
        <v>89</v>
      </c>
    </row>
    <row r="6" spans="1:15" s="23" customFormat="1" ht="29" x14ac:dyDescent="0.35">
      <c r="A6" s="24" t="s">
        <v>3</v>
      </c>
      <c r="B6" s="24" t="s">
        <v>4</v>
      </c>
      <c r="C6" s="24" t="s">
        <v>5</v>
      </c>
      <c r="D6" s="24" t="s">
        <v>6</v>
      </c>
      <c r="E6" s="24" t="s">
        <v>363</v>
      </c>
      <c r="F6" s="25" t="s">
        <v>7</v>
      </c>
      <c r="G6" s="26" t="s">
        <v>460</v>
      </c>
      <c r="H6" s="26" t="s">
        <v>461</v>
      </c>
      <c r="I6" s="27" t="s">
        <v>462</v>
      </c>
      <c r="J6" s="27" t="s">
        <v>463</v>
      </c>
      <c r="K6" s="27" t="s">
        <v>464</v>
      </c>
      <c r="L6" s="25" t="s">
        <v>8</v>
      </c>
      <c r="M6" s="25" t="s">
        <v>9</v>
      </c>
      <c r="N6" s="25" t="s">
        <v>10</v>
      </c>
      <c r="O6" s="24" t="s">
        <v>11</v>
      </c>
    </row>
    <row r="7" spans="1:15" s="23" customFormat="1" x14ac:dyDescent="0.35">
      <c r="A7" s="69" t="s">
        <v>90</v>
      </c>
      <c r="B7" s="70"/>
      <c r="C7" s="70"/>
      <c r="D7" s="70"/>
      <c r="E7" s="70"/>
      <c r="F7" s="70"/>
      <c r="G7" s="70"/>
      <c r="H7" s="70"/>
      <c r="I7" s="70"/>
      <c r="J7" s="70"/>
      <c r="K7" s="70"/>
      <c r="L7" s="70"/>
      <c r="M7" s="70"/>
      <c r="N7" s="70"/>
      <c r="O7" s="70"/>
    </row>
    <row r="8" spans="1:15" s="23" customFormat="1" x14ac:dyDescent="0.35">
      <c r="A8" s="71" t="s">
        <v>13</v>
      </c>
      <c r="B8" s="70"/>
      <c r="C8" s="70"/>
      <c r="D8" s="70"/>
      <c r="E8" s="70"/>
      <c r="F8" s="70"/>
      <c r="G8" s="70"/>
      <c r="H8" s="70"/>
      <c r="I8" s="70"/>
      <c r="J8" s="70"/>
      <c r="K8" s="70"/>
      <c r="L8" s="70"/>
      <c r="M8" s="70"/>
      <c r="N8" s="70"/>
      <c r="O8" s="70"/>
    </row>
    <row r="9" spans="1:15" s="23" customFormat="1" ht="101.5" x14ac:dyDescent="0.35">
      <c r="A9" s="8" t="s">
        <v>91</v>
      </c>
      <c r="B9" s="12" t="s">
        <v>15</v>
      </c>
      <c r="C9" s="12" t="s">
        <v>42</v>
      </c>
      <c r="D9" s="12">
        <v>81</v>
      </c>
      <c r="E9" s="12">
        <v>90</v>
      </c>
      <c r="F9" s="12">
        <v>83</v>
      </c>
      <c r="G9" s="12">
        <v>92.3</v>
      </c>
      <c r="H9" s="8" t="s">
        <v>92</v>
      </c>
      <c r="I9" s="12">
        <f>G9</f>
        <v>92.3</v>
      </c>
      <c r="J9" s="19">
        <v>1</v>
      </c>
      <c r="K9" s="19">
        <v>1</v>
      </c>
      <c r="L9" s="12">
        <v>85</v>
      </c>
      <c r="M9" s="12">
        <v>87</v>
      </c>
      <c r="N9" s="12">
        <v>90</v>
      </c>
      <c r="O9" s="72" t="s">
        <v>391</v>
      </c>
    </row>
    <row r="10" spans="1:15" s="23" customFormat="1" x14ac:dyDescent="0.35">
      <c r="A10" s="71" t="s">
        <v>18</v>
      </c>
      <c r="B10" s="70"/>
      <c r="C10" s="70"/>
      <c r="D10" s="70"/>
      <c r="E10" s="70"/>
      <c r="F10" s="70"/>
      <c r="G10" s="70"/>
      <c r="H10" s="70"/>
      <c r="I10" s="70"/>
      <c r="J10" s="70"/>
      <c r="K10" s="70"/>
      <c r="L10" s="70"/>
      <c r="M10" s="70"/>
      <c r="N10" s="70"/>
      <c r="O10" s="70"/>
    </row>
    <row r="11" spans="1:15" s="23" customFormat="1" ht="72.5" x14ac:dyDescent="0.35">
      <c r="A11" s="8" t="s">
        <v>101</v>
      </c>
      <c r="B11" s="12" t="s">
        <v>15</v>
      </c>
      <c r="C11" s="12" t="s">
        <v>16</v>
      </c>
      <c r="D11" s="12">
        <v>10</v>
      </c>
      <c r="E11" s="12">
        <v>6</v>
      </c>
      <c r="F11" s="12">
        <v>0</v>
      </c>
      <c r="G11" s="12">
        <v>0</v>
      </c>
      <c r="H11" s="8" t="s">
        <v>66</v>
      </c>
      <c r="I11" s="12">
        <v>0</v>
      </c>
      <c r="J11" s="20">
        <v>0</v>
      </c>
      <c r="K11" s="20">
        <v>0</v>
      </c>
      <c r="L11" s="12">
        <v>2</v>
      </c>
      <c r="M11" s="12">
        <v>2</v>
      </c>
      <c r="N11" s="12">
        <v>2</v>
      </c>
      <c r="O11" s="36" t="s">
        <v>391</v>
      </c>
    </row>
    <row r="12" spans="1:15" s="23" customFormat="1" ht="72.5" x14ac:dyDescent="0.35">
      <c r="A12" s="8" t="s">
        <v>99</v>
      </c>
      <c r="B12" s="12" t="s">
        <v>15</v>
      </c>
      <c r="C12" s="12" t="s">
        <v>16</v>
      </c>
      <c r="D12" s="12">
        <v>1</v>
      </c>
      <c r="E12" s="12">
        <v>10</v>
      </c>
      <c r="F12" s="12">
        <v>1</v>
      </c>
      <c r="G12" s="12">
        <v>3</v>
      </c>
      <c r="H12" s="8" t="s">
        <v>100</v>
      </c>
      <c r="I12" s="12">
        <f>G12</f>
        <v>3</v>
      </c>
      <c r="J12" s="19">
        <v>1</v>
      </c>
      <c r="K12" s="19">
        <f>I12/E12</f>
        <v>0.3</v>
      </c>
      <c r="L12" s="12">
        <v>3</v>
      </c>
      <c r="M12" s="12">
        <v>3</v>
      </c>
      <c r="N12" s="12">
        <v>3</v>
      </c>
      <c r="O12" s="36" t="s">
        <v>384</v>
      </c>
    </row>
    <row r="13" spans="1:15" s="23" customFormat="1" ht="87" x14ac:dyDescent="0.35">
      <c r="A13" s="8" t="s">
        <v>97</v>
      </c>
      <c r="B13" s="12" t="s">
        <v>15</v>
      </c>
      <c r="C13" s="12" t="s">
        <v>16</v>
      </c>
      <c r="D13" s="12">
        <v>15</v>
      </c>
      <c r="E13" s="12">
        <v>315</v>
      </c>
      <c r="F13" s="12">
        <v>20</v>
      </c>
      <c r="G13" s="12">
        <v>110</v>
      </c>
      <c r="H13" s="8" t="s">
        <v>98</v>
      </c>
      <c r="I13" s="12">
        <f>G13</f>
        <v>110</v>
      </c>
      <c r="J13" s="19">
        <v>1</v>
      </c>
      <c r="K13" s="19">
        <f>I13/E13</f>
        <v>0.34920634920634919</v>
      </c>
      <c r="L13" s="12">
        <v>80</v>
      </c>
      <c r="M13" s="12">
        <v>95</v>
      </c>
      <c r="N13" s="12">
        <v>120</v>
      </c>
      <c r="O13" s="36" t="s">
        <v>384</v>
      </c>
    </row>
    <row r="14" spans="1:15" s="23" customFormat="1" ht="72.5" x14ac:dyDescent="0.35">
      <c r="A14" s="8" t="s">
        <v>95</v>
      </c>
      <c r="B14" s="12" t="s">
        <v>15</v>
      </c>
      <c r="C14" s="12" t="s">
        <v>16</v>
      </c>
      <c r="D14" s="12">
        <v>0</v>
      </c>
      <c r="E14" s="12">
        <v>1</v>
      </c>
      <c r="F14" s="12">
        <v>1</v>
      </c>
      <c r="G14" s="12">
        <v>0.9</v>
      </c>
      <c r="H14" s="8" t="s">
        <v>96</v>
      </c>
      <c r="I14" s="12">
        <f>G14</f>
        <v>0.9</v>
      </c>
      <c r="J14" s="19">
        <f>G14/F14</f>
        <v>0.9</v>
      </c>
      <c r="K14" s="19">
        <f>I14/E14</f>
        <v>0.9</v>
      </c>
      <c r="L14" s="12">
        <v>0</v>
      </c>
      <c r="M14" s="12">
        <v>0</v>
      </c>
      <c r="N14" s="12">
        <v>0</v>
      </c>
      <c r="O14" s="36" t="s">
        <v>382</v>
      </c>
    </row>
    <row r="15" spans="1:15" s="23" customFormat="1" ht="29" x14ac:dyDescent="0.35">
      <c r="A15" s="8" t="s">
        <v>93</v>
      </c>
      <c r="B15" s="12" t="s">
        <v>15</v>
      </c>
      <c r="C15" s="12" t="s">
        <v>16</v>
      </c>
      <c r="D15" s="12">
        <v>0</v>
      </c>
      <c r="E15" s="12">
        <v>30</v>
      </c>
      <c r="F15" s="12">
        <v>0</v>
      </c>
      <c r="G15" s="12">
        <v>0</v>
      </c>
      <c r="H15" s="8" t="s">
        <v>66</v>
      </c>
      <c r="I15" s="12">
        <v>0</v>
      </c>
      <c r="J15" s="20">
        <v>0</v>
      </c>
      <c r="K15" s="20">
        <v>0</v>
      </c>
      <c r="L15" s="12">
        <v>10</v>
      </c>
      <c r="M15" s="12">
        <v>10</v>
      </c>
      <c r="N15" s="12">
        <v>10</v>
      </c>
      <c r="O15" s="8" t="s">
        <v>94</v>
      </c>
    </row>
    <row r="16" spans="1:15" s="23" customFormat="1" x14ac:dyDescent="0.35">
      <c r="A16" s="69" t="s">
        <v>102</v>
      </c>
      <c r="B16" s="70"/>
      <c r="C16" s="70"/>
      <c r="D16" s="70"/>
      <c r="E16" s="70"/>
      <c r="F16" s="70"/>
      <c r="G16" s="70"/>
      <c r="H16" s="70"/>
      <c r="I16" s="70"/>
      <c r="J16" s="70"/>
      <c r="K16" s="70"/>
      <c r="L16" s="70"/>
      <c r="M16" s="70"/>
      <c r="N16" s="70"/>
      <c r="O16" s="70"/>
    </row>
    <row r="17" spans="1:15" s="23" customFormat="1" x14ac:dyDescent="0.35">
      <c r="A17" s="71" t="s">
        <v>13</v>
      </c>
      <c r="B17" s="70"/>
      <c r="C17" s="70"/>
      <c r="D17" s="70"/>
      <c r="E17" s="70"/>
      <c r="F17" s="70"/>
      <c r="G17" s="70"/>
      <c r="H17" s="70"/>
      <c r="I17" s="70"/>
      <c r="J17" s="70"/>
      <c r="K17" s="70"/>
      <c r="L17" s="70"/>
      <c r="M17" s="70"/>
      <c r="N17" s="70"/>
      <c r="O17" s="70"/>
    </row>
    <row r="18" spans="1:15" s="23" customFormat="1" ht="145" x14ac:dyDescent="0.35">
      <c r="A18" s="8" t="s">
        <v>103</v>
      </c>
      <c r="B18" s="12" t="s">
        <v>15</v>
      </c>
      <c r="C18" s="12" t="s">
        <v>16</v>
      </c>
      <c r="D18" s="12">
        <v>54</v>
      </c>
      <c r="E18" s="12">
        <v>74</v>
      </c>
      <c r="F18" s="12">
        <v>56</v>
      </c>
      <c r="G18" s="12">
        <v>56</v>
      </c>
      <c r="H18" s="8" t="s">
        <v>104</v>
      </c>
      <c r="I18" s="12">
        <f>G18</f>
        <v>56</v>
      </c>
      <c r="J18" s="19">
        <f>G18/F18</f>
        <v>1</v>
      </c>
      <c r="K18" s="19">
        <f>I18/E18</f>
        <v>0.7567567567567568</v>
      </c>
      <c r="L18" s="12">
        <v>61</v>
      </c>
      <c r="M18" s="12">
        <v>67</v>
      </c>
      <c r="N18" s="12">
        <v>74</v>
      </c>
      <c r="O18" s="72" t="s">
        <v>392</v>
      </c>
    </row>
    <row r="19" spans="1:15" s="23" customFormat="1" x14ac:dyDescent="0.35">
      <c r="A19" s="71" t="s">
        <v>18</v>
      </c>
      <c r="B19" s="70"/>
      <c r="C19" s="70"/>
      <c r="D19" s="70"/>
      <c r="E19" s="70"/>
      <c r="F19" s="70"/>
      <c r="G19" s="70"/>
      <c r="H19" s="70"/>
      <c r="I19" s="70"/>
      <c r="J19" s="70"/>
      <c r="K19" s="70"/>
      <c r="L19" s="70"/>
      <c r="M19" s="70"/>
      <c r="N19" s="70"/>
      <c r="O19" s="70"/>
    </row>
    <row r="20" spans="1:15" s="23" customFormat="1" ht="145" x14ac:dyDescent="0.35">
      <c r="A20" s="8" t="s">
        <v>105</v>
      </c>
      <c r="B20" s="12" t="s">
        <v>15</v>
      </c>
      <c r="C20" s="12" t="s">
        <v>16</v>
      </c>
      <c r="D20" s="12">
        <v>0</v>
      </c>
      <c r="E20" s="12">
        <v>20</v>
      </c>
      <c r="F20" s="12">
        <v>2</v>
      </c>
      <c r="G20" s="12">
        <v>2</v>
      </c>
      <c r="H20" s="60" t="s">
        <v>104</v>
      </c>
      <c r="I20" s="12">
        <f>G20</f>
        <v>2</v>
      </c>
      <c r="J20" s="19">
        <f>G20/F20</f>
        <v>1</v>
      </c>
      <c r="K20" s="19">
        <f>I20/E20</f>
        <v>0.1</v>
      </c>
      <c r="L20" s="12">
        <v>7</v>
      </c>
      <c r="M20" s="12">
        <v>13</v>
      </c>
      <c r="N20" s="12">
        <v>20</v>
      </c>
      <c r="O20" s="72" t="s">
        <v>392</v>
      </c>
    </row>
    <row r="21" spans="1:15" s="23" customFormat="1" x14ac:dyDescent="0.35">
      <c r="A21" s="69" t="s">
        <v>106</v>
      </c>
      <c r="B21" s="70"/>
      <c r="C21" s="70"/>
      <c r="D21" s="70"/>
      <c r="E21" s="70"/>
      <c r="F21" s="70"/>
      <c r="G21" s="70"/>
      <c r="H21" s="70"/>
      <c r="I21" s="70"/>
      <c r="J21" s="70"/>
      <c r="K21" s="70"/>
      <c r="L21" s="70"/>
      <c r="M21" s="70"/>
      <c r="N21" s="70"/>
      <c r="O21" s="70"/>
    </row>
    <row r="22" spans="1:15" s="23" customFormat="1" x14ac:dyDescent="0.35">
      <c r="A22" s="71" t="s">
        <v>13</v>
      </c>
      <c r="B22" s="70"/>
      <c r="C22" s="70"/>
      <c r="D22" s="70"/>
      <c r="E22" s="70"/>
      <c r="F22" s="70"/>
      <c r="G22" s="70"/>
      <c r="H22" s="70"/>
      <c r="I22" s="70"/>
      <c r="J22" s="70"/>
      <c r="K22" s="70"/>
      <c r="L22" s="70"/>
      <c r="M22" s="70"/>
      <c r="N22" s="70"/>
      <c r="O22" s="70"/>
    </row>
    <row r="23" spans="1:15" s="23" customFormat="1" ht="58" x14ac:dyDescent="0.35">
      <c r="A23" s="8" t="s">
        <v>107</v>
      </c>
      <c r="B23" s="12" t="s">
        <v>15</v>
      </c>
      <c r="C23" s="12" t="s">
        <v>16</v>
      </c>
      <c r="D23" s="12">
        <v>0</v>
      </c>
      <c r="E23" s="12">
        <v>12</v>
      </c>
      <c r="F23" s="12">
        <v>0</v>
      </c>
      <c r="G23" s="12">
        <v>0</v>
      </c>
      <c r="H23" s="8" t="s">
        <v>108</v>
      </c>
      <c r="I23" s="12">
        <f>G23</f>
        <v>0</v>
      </c>
      <c r="J23" s="20">
        <v>0</v>
      </c>
      <c r="K23" s="20">
        <v>0</v>
      </c>
      <c r="L23" s="12">
        <v>4</v>
      </c>
      <c r="M23" s="12">
        <v>4</v>
      </c>
      <c r="N23" s="12">
        <v>4</v>
      </c>
      <c r="O23" s="72" t="s">
        <v>393</v>
      </c>
    </row>
    <row r="24" spans="1:15" s="23" customFormat="1" x14ac:dyDescent="0.35">
      <c r="A24" s="71" t="s">
        <v>18</v>
      </c>
      <c r="B24" s="70"/>
      <c r="C24" s="70"/>
      <c r="D24" s="70"/>
      <c r="E24" s="70"/>
      <c r="F24" s="70"/>
      <c r="G24" s="70"/>
      <c r="H24" s="70"/>
      <c r="I24" s="70"/>
      <c r="J24" s="70"/>
      <c r="K24" s="70"/>
      <c r="L24" s="70"/>
      <c r="M24" s="70"/>
      <c r="N24" s="70"/>
      <c r="O24" s="70"/>
    </row>
    <row r="25" spans="1:15" s="23" customFormat="1" ht="58" x14ac:dyDescent="0.35">
      <c r="A25" s="8" t="s">
        <v>109</v>
      </c>
      <c r="B25" s="12" t="s">
        <v>15</v>
      </c>
      <c r="C25" s="12" t="s">
        <v>16</v>
      </c>
      <c r="D25" s="12">
        <v>0</v>
      </c>
      <c r="E25" s="12">
        <v>3</v>
      </c>
      <c r="F25" s="12">
        <v>0</v>
      </c>
      <c r="G25" s="12">
        <v>0</v>
      </c>
      <c r="H25" s="8" t="s">
        <v>108</v>
      </c>
      <c r="I25" s="12">
        <f>G25</f>
        <v>0</v>
      </c>
      <c r="J25" s="20">
        <v>0</v>
      </c>
      <c r="K25" s="20">
        <v>0</v>
      </c>
      <c r="L25" s="12">
        <v>1</v>
      </c>
      <c r="M25" s="12">
        <v>1</v>
      </c>
      <c r="N25" s="12">
        <v>1</v>
      </c>
      <c r="O25" s="72" t="s">
        <v>393</v>
      </c>
    </row>
    <row r="28" spans="1:15" ht="116" x14ac:dyDescent="0.35">
      <c r="A28" s="28" t="s">
        <v>465</v>
      </c>
      <c r="B28" s="17">
        <f>(J9+J14+J13+J12+J18+J20)/6</f>
        <v>0.98333333333333339</v>
      </c>
      <c r="D28" s="18" t="s">
        <v>469</v>
      </c>
      <c r="E28" s="17">
        <f>(K9+K14+K13+K12+K18+K20)/6</f>
        <v>0.56766051766051773</v>
      </c>
    </row>
    <row r="29" spans="1:15" ht="116" x14ac:dyDescent="0.35">
      <c r="A29" s="18" t="s">
        <v>466</v>
      </c>
      <c r="B29" s="17">
        <f>B28*0.17</f>
        <v>0.16716666666666669</v>
      </c>
      <c r="D29" s="18" t="s">
        <v>468</v>
      </c>
      <c r="E29" s="17">
        <f>E28*0.17</f>
        <v>9.6502288002288023E-2</v>
      </c>
    </row>
  </sheetData>
  <sheetProtection algorithmName="SHA-512" hashValue="zvqY/V3uetblQS6EXb9xV3ey5GxS0MhcAzMqqTJNJ2mlsn8wIWzJagiulpxdQxIWnmNmXOYlCZWi99GaOlPMGw==" saltValue="zr7E5fSqBi8+BTEkd3pl0A==" spinCount="100000" sheet="1" formatCells="0" formatColumns="0" formatRows="0" insertColumns="0" insertRows="0" insertHyperlinks="0" deleteColumns="0" deleteRows="0" sort="0" autoFilter="0" pivotTables="0"/>
  <mergeCells count="14">
    <mergeCell ref="A22:O22"/>
    <mergeCell ref="O23"/>
    <mergeCell ref="A24:O24"/>
    <mergeCell ref="O25"/>
    <mergeCell ref="A17:O17"/>
    <mergeCell ref="O18"/>
    <mergeCell ref="A19:O19"/>
    <mergeCell ref="O20"/>
    <mergeCell ref="A21:O21"/>
    <mergeCell ref="A7:O7"/>
    <mergeCell ref="A8:O8"/>
    <mergeCell ref="O9"/>
    <mergeCell ref="A10:O10"/>
    <mergeCell ref="A16:O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zoomScale="90" zoomScaleNormal="90" workbookViewId="0">
      <pane ySplit="6" topLeftCell="A38" activePane="bottomLeft" state="frozen"/>
      <selection pane="bottomLeft" activeCell="H32" sqref="H32"/>
    </sheetView>
  </sheetViews>
  <sheetFormatPr baseColWidth="10" defaultColWidth="30" defaultRowHeight="14.5" x14ac:dyDescent="0.35"/>
  <cols>
    <col min="2" max="2" width="16.453125" style="11" bestFit="1" customWidth="1"/>
    <col min="3" max="3" width="14.26953125" style="11" customWidth="1"/>
    <col min="4" max="4" width="9.7265625" style="11" customWidth="1"/>
    <col min="5" max="5" width="12.81640625" style="11" customWidth="1"/>
    <col min="6" max="6" width="8.81640625" style="11" customWidth="1"/>
    <col min="7" max="7" width="13.81640625" style="11" customWidth="1"/>
    <col min="8" max="8" width="38.453125" style="37" customWidth="1"/>
    <col min="9" max="9" width="16.7265625" style="11" bestFit="1" customWidth="1"/>
    <col min="10" max="10" width="18.81640625" style="11" bestFit="1" customWidth="1"/>
    <col min="11" max="11" width="16.81640625" style="11" bestFit="1" customWidth="1"/>
    <col min="12" max="14" width="10.1796875" style="11" bestFit="1" customWidth="1"/>
    <col min="15" max="15" width="30" style="11"/>
  </cols>
  <sheetData>
    <row r="1" spans="1:15" x14ac:dyDescent="0.35">
      <c r="C1" s="13" t="s">
        <v>0</v>
      </c>
    </row>
    <row r="2" spans="1:15" x14ac:dyDescent="0.35">
      <c r="C2" s="13" t="s">
        <v>1</v>
      </c>
    </row>
    <row r="3" spans="1:15" x14ac:dyDescent="0.35">
      <c r="C3" s="13"/>
    </row>
    <row r="4" spans="1:15" x14ac:dyDescent="0.35">
      <c r="C4" s="13" t="s">
        <v>110</v>
      </c>
    </row>
    <row r="6" spans="1:15" s="9" customFormat="1" ht="29" x14ac:dyDescent="0.35">
      <c r="A6" s="31" t="s">
        <v>3</v>
      </c>
      <c r="B6" s="31" t="s">
        <v>4</v>
      </c>
      <c r="C6" s="24" t="s">
        <v>5</v>
      </c>
      <c r="D6" s="24" t="s">
        <v>6</v>
      </c>
      <c r="E6" s="35" t="s">
        <v>363</v>
      </c>
      <c r="F6" s="25" t="s">
        <v>7</v>
      </c>
      <c r="G6" s="26" t="s">
        <v>460</v>
      </c>
      <c r="H6" s="33" t="s">
        <v>461</v>
      </c>
      <c r="I6" s="34" t="s">
        <v>462</v>
      </c>
      <c r="J6" s="34" t="s">
        <v>463</v>
      </c>
      <c r="K6" s="34" t="s">
        <v>464</v>
      </c>
      <c r="L6" s="32" t="s">
        <v>8</v>
      </c>
      <c r="M6" s="32" t="s">
        <v>9</v>
      </c>
      <c r="N6" s="32" t="s">
        <v>10</v>
      </c>
      <c r="O6" s="31" t="s">
        <v>11</v>
      </c>
    </row>
    <row r="7" spans="1:15" s="23" customFormat="1" x14ac:dyDescent="0.35">
      <c r="A7" s="69" t="s">
        <v>111</v>
      </c>
      <c r="B7" s="70"/>
      <c r="C7" s="70"/>
      <c r="D7" s="70"/>
      <c r="E7" s="70"/>
      <c r="F7" s="70"/>
      <c r="G7" s="70"/>
      <c r="H7" s="70"/>
      <c r="I7" s="70"/>
      <c r="J7" s="70"/>
      <c r="K7" s="70"/>
      <c r="L7" s="70"/>
      <c r="M7" s="70"/>
      <c r="N7" s="70"/>
      <c r="O7" s="70"/>
    </row>
    <row r="8" spans="1:15" s="23" customFormat="1" x14ac:dyDescent="0.35">
      <c r="A8" s="71" t="s">
        <v>13</v>
      </c>
      <c r="B8" s="70"/>
      <c r="C8" s="70"/>
      <c r="D8" s="70"/>
      <c r="E8" s="70"/>
      <c r="F8" s="70"/>
      <c r="G8" s="70"/>
      <c r="H8" s="70"/>
      <c r="I8" s="70"/>
      <c r="J8" s="70"/>
      <c r="K8" s="70"/>
      <c r="L8" s="70"/>
      <c r="M8" s="70"/>
      <c r="N8" s="70"/>
      <c r="O8" s="70"/>
    </row>
    <row r="9" spans="1:15" s="23" customFormat="1" ht="203" x14ac:dyDescent="0.35">
      <c r="A9" s="8" t="s">
        <v>112</v>
      </c>
      <c r="B9" s="12" t="s">
        <v>15</v>
      </c>
      <c r="C9" s="12" t="s">
        <v>16</v>
      </c>
      <c r="D9" s="12">
        <v>5</v>
      </c>
      <c r="E9" s="12">
        <v>5</v>
      </c>
      <c r="F9" s="12">
        <v>5</v>
      </c>
      <c r="G9" s="12">
        <v>5</v>
      </c>
      <c r="H9" s="39" t="s">
        <v>364</v>
      </c>
      <c r="I9" s="12">
        <f>G9</f>
        <v>5</v>
      </c>
      <c r="J9" s="19">
        <f>G9/F9</f>
        <v>1</v>
      </c>
      <c r="K9" s="19">
        <f>I9/E9</f>
        <v>1</v>
      </c>
      <c r="L9" s="12">
        <v>5</v>
      </c>
      <c r="M9" s="12">
        <v>5</v>
      </c>
      <c r="N9" s="12">
        <v>5</v>
      </c>
      <c r="O9" s="36" t="s">
        <v>394</v>
      </c>
    </row>
    <row r="10" spans="1:15" s="23" customFormat="1" x14ac:dyDescent="0.35">
      <c r="A10" s="71" t="s">
        <v>18</v>
      </c>
      <c r="B10" s="70"/>
      <c r="C10" s="70"/>
      <c r="D10" s="70"/>
      <c r="E10" s="70"/>
      <c r="F10" s="70"/>
      <c r="G10" s="70"/>
      <c r="H10" s="70"/>
      <c r="I10" s="70"/>
      <c r="J10" s="70"/>
      <c r="K10" s="70"/>
      <c r="L10" s="70"/>
      <c r="M10" s="70"/>
      <c r="N10" s="70"/>
      <c r="O10" s="70"/>
    </row>
    <row r="11" spans="1:15" s="23" customFormat="1" ht="105" customHeight="1" x14ac:dyDescent="0.35">
      <c r="A11" s="8" t="s">
        <v>127</v>
      </c>
      <c r="B11" s="12" t="s">
        <v>15</v>
      </c>
      <c r="C11" s="12" t="s">
        <v>16</v>
      </c>
      <c r="D11" s="12">
        <v>14</v>
      </c>
      <c r="E11" s="12">
        <v>19</v>
      </c>
      <c r="F11" s="12">
        <v>14</v>
      </c>
      <c r="G11" s="12">
        <v>14</v>
      </c>
      <c r="H11" s="38" t="s">
        <v>128</v>
      </c>
      <c r="I11" s="12">
        <f>G11</f>
        <v>14</v>
      </c>
      <c r="J11" s="19">
        <f>G11/F11</f>
        <v>1</v>
      </c>
      <c r="K11" s="19">
        <f>I11/E11</f>
        <v>0.73684210526315785</v>
      </c>
      <c r="L11" s="12">
        <v>15</v>
      </c>
      <c r="M11" s="12">
        <v>15</v>
      </c>
      <c r="N11" s="12">
        <v>19</v>
      </c>
      <c r="O11" s="36" t="s">
        <v>394</v>
      </c>
    </row>
    <row r="12" spans="1:15" s="23" customFormat="1" ht="174" x14ac:dyDescent="0.35">
      <c r="A12" s="8" t="s">
        <v>125</v>
      </c>
      <c r="B12" s="12" t="s">
        <v>15</v>
      </c>
      <c r="C12" s="12" t="s">
        <v>16</v>
      </c>
      <c r="D12" s="12">
        <v>34</v>
      </c>
      <c r="E12" s="12">
        <v>150</v>
      </c>
      <c r="F12" s="12">
        <v>31</v>
      </c>
      <c r="G12" s="12">
        <v>31</v>
      </c>
      <c r="H12" s="38" t="s">
        <v>126</v>
      </c>
      <c r="I12" s="12">
        <f>G12</f>
        <v>31</v>
      </c>
      <c r="J12" s="19">
        <f>G12/F12</f>
        <v>1</v>
      </c>
      <c r="K12" s="19">
        <f>I12/E12</f>
        <v>0.20666666666666667</v>
      </c>
      <c r="L12" s="12">
        <v>35</v>
      </c>
      <c r="M12" s="12">
        <v>40</v>
      </c>
      <c r="N12" s="12">
        <v>44</v>
      </c>
      <c r="O12" s="36" t="s">
        <v>394</v>
      </c>
    </row>
    <row r="13" spans="1:15" s="23" customFormat="1" ht="120" customHeight="1" x14ac:dyDescent="0.35">
      <c r="A13" s="8" t="s">
        <v>123</v>
      </c>
      <c r="B13" s="12" t="s">
        <v>15</v>
      </c>
      <c r="C13" s="12" t="s">
        <v>16</v>
      </c>
      <c r="D13" s="12">
        <v>1</v>
      </c>
      <c r="E13" s="12">
        <v>16</v>
      </c>
      <c r="F13" s="12">
        <v>4</v>
      </c>
      <c r="G13" s="12">
        <v>14</v>
      </c>
      <c r="H13" s="39" t="s">
        <v>124</v>
      </c>
      <c r="I13" s="12">
        <f>G13</f>
        <v>14</v>
      </c>
      <c r="J13" s="19">
        <v>1</v>
      </c>
      <c r="K13" s="19">
        <f>I13/E13</f>
        <v>0.875</v>
      </c>
      <c r="L13" s="12">
        <v>4</v>
      </c>
      <c r="M13" s="12">
        <v>4</v>
      </c>
      <c r="N13" s="12">
        <v>4</v>
      </c>
      <c r="O13" s="36" t="s">
        <v>394</v>
      </c>
    </row>
    <row r="14" spans="1:15" s="23" customFormat="1" ht="29" x14ac:dyDescent="0.35">
      <c r="A14" s="8" t="s">
        <v>122</v>
      </c>
      <c r="B14" s="12" t="s">
        <v>15</v>
      </c>
      <c r="C14" s="12" t="s">
        <v>16</v>
      </c>
      <c r="D14" s="12">
        <v>0</v>
      </c>
      <c r="E14" s="12">
        <v>1</v>
      </c>
      <c r="F14" s="12">
        <v>0</v>
      </c>
      <c r="G14" s="12">
        <v>0</v>
      </c>
      <c r="H14" s="38" t="s">
        <v>74</v>
      </c>
      <c r="I14" s="12">
        <f>G14</f>
        <v>0</v>
      </c>
      <c r="J14" s="20">
        <v>0</v>
      </c>
      <c r="K14" s="20">
        <v>0</v>
      </c>
      <c r="L14" s="12">
        <v>0</v>
      </c>
      <c r="M14" s="12">
        <v>1</v>
      </c>
      <c r="N14" s="12">
        <v>1</v>
      </c>
      <c r="O14" s="36" t="s">
        <v>395</v>
      </c>
    </row>
    <row r="15" spans="1:15" s="23" customFormat="1" ht="60" customHeight="1" x14ac:dyDescent="0.35">
      <c r="A15" s="8" t="s">
        <v>120</v>
      </c>
      <c r="B15" s="12" t="s">
        <v>15</v>
      </c>
      <c r="C15" s="12" t="s">
        <v>16</v>
      </c>
      <c r="D15" s="12">
        <v>25</v>
      </c>
      <c r="E15" s="12">
        <v>130</v>
      </c>
      <c r="F15" s="12">
        <v>25</v>
      </c>
      <c r="G15" s="12">
        <v>30</v>
      </c>
      <c r="H15" s="38" t="s">
        <v>121</v>
      </c>
      <c r="I15" s="12">
        <f>G15</f>
        <v>30</v>
      </c>
      <c r="J15" s="19">
        <v>1</v>
      </c>
      <c r="K15" s="19">
        <f>I15/E15</f>
        <v>0.23076923076923078</v>
      </c>
      <c r="L15" s="12">
        <v>30</v>
      </c>
      <c r="M15" s="12">
        <v>35</v>
      </c>
      <c r="N15" s="12">
        <v>40</v>
      </c>
      <c r="O15" s="36" t="s">
        <v>396</v>
      </c>
    </row>
    <row r="16" spans="1:15" s="23" customFormat="1" x14ac:dyDescent="0.35">
      <c r="A16" s="8" t="s">
        <v>119</v>
      </c>
      <c r="B16" s="12" t="s">
        <v>15</v>
      </c>
      <c r="C16" s="12" t="s">
        <v>16</v>
      </c>
      <c r="D16" s="12">
        <v>3</v>
      </c>
      <c r="E16" s="12">
        <v>9</v>
      </c>
      <c r="F16" s="12">
        <v>0</v>
      </c>
      <c r="G16" s="12">
        <v>0</v>
      </c>
      <c r="H16" s="38" t="s">
        <v>66</v>
      </c>
      <c r="I16" s="12">
        <v>0</v>
      </c>
      <c r="J16" s="20">
        <v>0</v>
      </c>
      <c r="K16" s="20">
        <v>0</v>
      </c>
      <c r="L16" s="12">
        <v>3</v>
      </c>
      <c r="M16" s="12">
        <v>3</v>
      </c>
      <c r="N16" s="12">
        <v>3</v>
      </c>
      <c r="O16" s="36" t="s">
        <v>396</v>
      </c>
    </row>
    <row r="17" spans="1:15" s="23" customFormat="1" ht="29" x14ac:dyDescent="0.35">
      <c r="A17" s="8" t="s">
        <v>118</v>
      </c>
      <c r="B17" s="12" t="s">
        <v>15</v>
      </c>
      <c r="C17" s="12" t="s">
        <v>16</v>
      </c>
      <c r="D17" s="12">
        <v>3</v>
      </c>
      <c r="E17" s="12">
        <v>4</v>
      </c>
      <c r="F17" s="12">
        <v>0</v>
      </c>
      <c r="G17" s="12">
        <v>0</v>
      </c>
      <c r="H17" s="38" t="s">
        <v>66</v>
      </c>
      <c r="I17" s="12">
        <v>0</v>
      </c>
      <c r="J17" s="20">
        <v>0</v>
      </c>
      <c r="K17" s="20">
        <v>0</v>
      </c>
      <c r="L17" s="12">
        <v>1</v>
      </c>
      <c r="M17" s="12">
        <v>1</v>
      </c>
      <c r="N17" s="12">
        <v>2</v>
      </c>
      <c r="O17" s="36" t="s">
        <v>396</v>
      </c>
    </row>
    <row r="18" spans="1:15" s="23" customFormat="1" ht="87" x14ac:dyDescent="0.35">
      <c r="A18" s="8" t="s">
        <v>116</v>
      </c>
      <c r="B18" s="12" t="s">
        <v>15</v>
      </c>
      <c r="C18" s="12" t="s">
        <v>16</v>
      </c>
      <c r="D18" s="12">
        <v>10</v>
      </c>
      <c r="E18" s="12">
        <v>4</v>
      </c>
      <c r="F18" s="12">
        <v>1</v>
      </c>
      <c r="G18" s="12">
        <v>3</v>
      </c>
      <c r="H18" s="38" t="s">
        <v>117</v>
      </c>
      <c r="I18" s="12">
        <f>G18</f>
        <v>3</v>
      </c>
      <c r="J18" s="19">
        <v>1</v>
      </c>
      <c r="K18" s="19">
        <f>I18/E18</f>
        <v>0.75</v>
      </c>
      <c r="L18" s="12">
        <v>1</v>
      </c>
      <c r="M18" s="12">
        <v>1</v>
      </c>
      <c r="N18" s="12">
        <v>1</v>
      </c>
      <c r="O18" s="36" t="s">
        <v>396</v>
      </c>
    </row>
    <row r="19" spans="1:15" s="23" customFormat="1" ht="105" customHeight="1" x14ac:dyDescent="0.35">
      <c r="A19" s="8" t="s">
        <v>113</v>
      </c>
      <c r="B19" s="12" t="s">
        <v>15</v>
      </c>
      <c r="C19" s="12" t="s">
        <v>16</v>
      </c>
      <c r="D19" s="12">
        <v>40</v>
      </c>
      <c r="E19" s="12">
        <v>131</v>
      </c>
      <c r="F19" s="12">
        <v>30</v>
      </c>
      <c r="G19" s="12">
        <v>43</v>
      </c>
      <c r="H19" s="38" t="s">
        <v>114</v>
      </c>
      <c r="I19" s="12">
        <f>G19</f>
        <v>43</v>
      </c>
      <c r="J19" s="19">
        <v>1</v>
      </c>
      <c r="K19" s="19">
        <f>I19/E19</f>
        <v>0.3282442748091603</v>
      </c>
      <c r="L19" s="12">
        <v>32</v>
      </c>
      <c r="M19" s="12">
        <v>34</v>
      </c>
      <c r="N19" s="12">
        <v>35</v>
      </c>
      <c r="O19" s="8" t="s">
        <v>115</v>
      </c>
    </row>
    <row r="20" spans="1:15" s="23" customFormat="1" x14ac:dyDescent="0.35">
      <c r="A20" s="69" t="s">
        <v>129</v>
      </c>
      <c r="B20" s="70"/>
      <c r="C20" s="70"/>
      <c r="D20" s="70"/>
      <c r="E20" s="70"/>
      <c r="F20" s="70"/>
      <c r="G20" s="70"/>
      <c r="H20" s="70"/>
      <c r="I20" s="70"/>
      <c r="J20" s="70"/>
      <c r="K20" s="70"/>
      <c r="L20" s="70"/>
      <c r="M20" s="70"/>
      <c r="N20" s="70"/>
      <c r="O20" s="70"/>
    </row>
    <row r="21" spans="1:15" s="23" customFormat="1" x14ac:dyDescent="0.35">
      <c r="A21" s="71" t="s">
        <v>13</v>
      </c>
      <c r="B21" s="70"/>
      <c r="C21" s="70"/>
      <c r="D21" s="70"/>
      <c r="E21" s="70"/>
      <c r="F21" s="70"/>
      <c r="G21" s="70"/>
      <c r="H21" s="70"/>
      <c r="I21" s="70"/>
      <c r="J21" s="70"/>
      <c r="K21" s="70"/>
      <c r="L21" s="70"/>
      <c r="M21" s="70"/>
      <c r="N21" s="70"/>
      <c r="O21" s="70"/>
    </row>
    <row r="22" spans="1:15" s="23" customFormat="1" ht="58" x14ac:dyDescent="0.35">
      <c r="A22" s="8" t="s">
        <v>130</v>
      </c>
      <c r="B22" s="12" t="s">
        <v>20</v>
      </c>
      <c r="C22" s="12" t="s">
        <v>16</v>
      </c>
      <c r="D22" s="12">
        <v>0</v>
      </c>
      <c r="E22" s="12">
        <v>1</v>
      </c>
      <c r="F22" s="12">
        <v>0</v>
      </c>
      <c r="G22" s="12">
        <v>0</v>
      </c>
      <c r="H22" s="38" t="s">
        <v>74</v>
      </c>
      <c r="I22" s="12">
        <v>0</v>
      </c>
      <c r="J22" s="20">
        <v>0</v>
      </c>
      <c r="K22" s="20">
        <v>0</v>
      </c>
      <c r="L22" s="12">
        <v>0</v>
      </c>
      <c r="M22" s="12">
        <v>1</v>
      </c>
      <c r="N22" s="12">
        <v>0</v>
      </c>
      <c r="O22" s="77" t="s">
        <v>397</v>
      </c>
    </row>
    <row r="23" spans="1:15" s="23" customFormat="1" x14ac:dyDescent="0.35">
      <c r="A23" s="71" t="s">
        <v>18</v>
      </c>
      <c r="B23" s="70"/>
      <c r="C23" s="70"/>
      <c r="D23" s="70"/>
      <c r="E23" s="70"/>
      <c r="F23" s="70"/>
      <c r="G23" s="70"/>
      <c r="H23" s="70"/>
      <c r="I23" s="70"/>
      <c r="J23" s="70"/>
      <c r="K23" s="70"/>
      <c r="L23" s="70"/>
      <c r="M23" s="70"/>
      <c r="N23" s="70"/>
      <c r="O23" s="70"/>
    </row>
    <row r="24" spans="1:15" s="23" customFormat="1" ht="43.5" x14ac:dyDescent="0.35">
      <c r="A24" s="8" t="s">
        <v>135</v>
      </c>
      <c r="B24" s="12" t="s">
        <v>15</v>
      </c>
      <c r="C24" s="12" t="s">
        <v>16</v>
      </c>
      <c r="D24" s="12">
        <v>14</v>
      </c>
      <c r="E24" s="12">
        <v>62</v>
      </c>
      <c r="F24" s="12">
        <v>14</v>
      </c>
      <c r="G24" s="12">
        <v>18</v>
      </c>
      <c r="H24" s="38" t="s">
        <v>136</v>
      </c>
      <c r="I24" s="12">
        <f>G24</f>
        <v>18</v>
      </c>
      <c r="J24" s="19">
        <v>1</v>
      </c>
      <c r="K24" s="19">
        <f>I24/E24</f>
        <v>0.29032258064516131</v>
      </c>
      <c r="L24" s="12">
        <v>15</v>
      </c>
      <c r="M24" s="12">
        <v>16</v>
      </c>
      <c r="N24" s="12">
        <v>17</v>
      </c>
      <c r="O24" s="36" t="s">
        <v>396</v>
      </c>
    </row>
    <row r="25" spans="1:15" s="23" customFormat="1" ht="43.5" x14ac:dyDescent="0.35">
      <c r="A25" s="8" t="s">
        <v>133</v>
      </c>
      <c r="B25" s="12" t="s">
        <v>15</v>
      </c>
      <c r="C25" s="12" t="s">
        <v>16</v>
      </c>
      <c r="D25" s="12">
        <v>14</v>
      </c>
      <c r="E25" s="12">
        <v>40</v>
      </c>
      <c r="F25" s="12">
        <v>10</v>
      </c>
      <c r="G25" s="12">
        <v>31</v>
      </c>
      <c r="H25" s="38" t="s">
        <v>134</v>
      </c>
      <c r="I25" s="12">
        <f>G25</f>
        <v>31</v>
      </c>
      <c r="J25" s="19">
        <v>1</v>
      </c>
      <c r="K25" s="19">
        <f>I25/E25</f>
        <v>0.77500000000000002</v>
      </c>
      <c r="L25" s="12">
        <v>10</v>
      </c>
      <c r="M25" s="12">
        <v>10</v>
      </c>
      <c r="N25" s="12">
        <v>10</v>
      </c>
      <c r="O25" s="36" t="s">
        <v>398</v>
      </c>
    </row>
    <row r="26" spans="1:15" s="23" customFormat="1" ht="43.5" x14ac:dyDescent="0.35">
      <c r="A26" s="8" t="s">
        <v>132</v>
      </c>
      <c r="B26" s="12" t="s">
        <v>15</v>
      </c>
      <c r="C26" s="12" t="s">
        <v>16</v>
      </c>
      <c r="D26" s="12">
        <v>0</v>
      </c>
      <c r="E26" s="12">
        <v>5</v>
      </c>
      <c r="F26" s="12">
        <v>0</v>
      </c>
      <c r="G26" s="12">
        <v>0</v>
      </c>
      <c r="H26" s="38" t="s">
        <v>66</v>
      </c>
      <c r="I26" s="12">
        <v>0</v>
      </c>
      <c r="J26" s="20">
        <v>0</v>
      </c>
      <c r="K26" s="20">
        <v>0</v>
      </c>
      <c r="L26" s="12">
        <v>1</v>
      </c>
      <c r="M26" s="12">
        <v>2</v>
      </c>
      <c r="N26" s="12">
        <v>2</v>
      </c>
      <c r="O26" s="36" t="s">
        <v>394</v>
      </c>
    </row>
    <row r="27" spans="1:15" s="23" customFormat="1" ht="43.5" x14ac:dyDescent="0.35">
      <c r="A27" s="8" t="s">
        <v>131</v>
      </c>
      <c r="B27" s="12" t="s">
        <v>15</v>
      </c>
      <c r="C27" s="12" t="s">
        <v>16</v>
      </c>
      <c r="D27" s="12">
        <v>0</v>
      </c>
      <c r="E27" s="12">
        <v>6</v>
      </c>
      <c r="F27" s="12">
        <v>0</v>
      </c>
      <c r="G27" s="12">
        <v>0</v>
      </c>
      <c r="H27" s="38" t="s">
        <v>66</v>
      </c>
      <c r="I27" s="12">
        <v>0</v>
      </c>
      <c r="J27" s="20">
        <v>0</v>
      </c>
      <c r="K27" s="20">
        <v>0</v>
      </c>
      <c r="L27" s="12">
        <v>2</v>
      </c>
      <c r="M27" s="12">
        <v>2</v>
      </c>
      <c r="N27" s="12">
        <v>2</v>
      </c>
      <c r="O27" s="36" t="s">
        <v>396</v>
      </c>
    </row>
    <row r="28" spans="1:15" s="23" customFormat="1" x14ac:dyDescent="0.35">
      <c r="A28" s="69" t="s">
        <v>137</v>
      </c>
      <c r="B28" s="70"/>
      <c r="C28" s="70"/>
      <c r="D28" s="70"/>
      <c r="E28" s="70"/>
      <c r="F28" s="70"/>
      <c r="G28" s="70"/>
      <c r="H28" s="70"/>
      <c r="I28" s="70"/>
      <c r="J28" s="70"/>
      <c r="K28" s="70"/>
      <c r="L28" s="70"/>
      <c r="M28" s="70"/>
      <c r="N28" s="70"/>
      <c r="O28" s="70"/>
    </row>
    <row r="29" spans="1:15" s="23" customFormat="1" x14ac:dyDescent="0.35">
      <c r="A29" s="71" t="s">
        <v>13</v>
      </c>
      <c r="B29" s="70"/>
      <c r="C29" s="70"/>
      <c r="D29" s="70"/>
      <c r="E29" s="70"/>
      <c r="F29" s="70"/>
      <c r="G29" s="70"/>
      <c r="H29" s="70"/>
      <c r="I29" s="70"/>
      <c r="J29" s="70"/>
      <c r="K29" s="70"/>
      <c r="L29" s="70"/>
      <c r="M29" s="70"/>
      <c r="N29" s="70"/>
      <c r="O29" s="70"/>
    </row>
    <row r="30" spans="1:15" s="23" customFormat="1" ht="72.5" x14ac:dyDescent="0.35">
      <c r="A30" s="8" t="s">
        <v>138</v>
      </c>
      <c r="B30" s="12" t="s">
        <v>15</v>
      </c>
      <c r="C30" s="12" t="s">
        <v>16</v>
      </c>
      <c r="D30" s="12">
        <v>416</v>
      </c>
      <c r="E30" s="12">
        <v>1668</v>
      </c>
      <c r="F30" s="12">
        <v>353</v>
      </c>
      <c r="G30" s="54">
        <v>617</v>
      </c>
      <c r="H30" s="39" t="s">
        <v>372</v>
      </c>
      <c r="I30" s="12">
        <f>G30</f>
        <v>617</v>
      </c>
      <c r="J30" s="19">
        <v>1</v>
      </c>
      <c r="K30" s="19">
        <f>I30/E30</f>
        <v>0.36990407673860909</v>
      </c>
      <c r="L30" s="12">
        <v>408</v>
      </c>
      <c r="M30" s="12">
        <v>445</v>
      </c>
      <c r="N30" s="12">
        <v>462</v>
      </c>
      <c r="O30" s="57" t="s">
        <v>399</v>
      </c>
    </row>
    <row r="31" spans="1:15" s="23" customFormat="1" x14ac:dyDescent="0.35">
      <c r="A31" s="71" t="s">
        <v>18</v>
      </c>
      <c r="B31" s="70"/>
      <c r="C31" s="70"/>
      <c r="D31" s="70"/>
      <c r="E31" s="70"/>
      <c r="F31" s="70"/>
      <c r="G31" s="70"/>
      <c r="H31" s="70"/>
      <c r="I31" s="70"/>
      <c r="J31" s="70"/>
      <c r="K31" s="70"/>
      <c r="L31" s="70"/>
      <c r="M31" s="70"/>
      <c r="N31" s="70"/>
      <c r="O31" s="70"/>
    </row>
    <row r="32" spans="1:15" s="23" customFormat="1" ht="58" x14ac:dyDescent="0.35">
      <c r="A32" s="8" t="s">
        <v>148</v>
      </c>
      <c r="B32" s="12" t="s">
        <v>15</v>
      </c>
      <c r="C32" s="12" t="s">
        <v>16</v>
      </c>
      <c r="D32" s="12">
        <v>82</v>
      </c>
      <c r="E32" s="12">
        <v>300</v>
      </c>
      <c r="F32" s="12">
        <v>60</v>
      </c>
      <c r="G32" s="12">
        <v>83</v>
      </c>
      <c r="H32" s="39" t="s">
        <v>149</v>
      </c>
      <c r="I32" s="12">
        <f t="shared" ref="I32:I37" si="0">G32</f>
        <v>83</v>
      </c>
      <c r="J32" s="19">
        <v>1</v>
      </c>
      <c r="K32" s="19">
        <f t="shared" ref="K32:K37" si="1">I32/E32</f>
        <v>0.27666666666666667</v>
      </c>
      <c r="L32" s="12">
        <v>80</v>
      </c>
      <c r="M32" s="12">
        <v>80</v>
      </c>
      <c r="N32" s="12">
        <v>80</v>
      </c>
      <c r="O32" s="36" t="s">
        <v>404</v>
      </c>
    </row>
    <row r="33" spans="1:15" s="23" customFormat="1" ht="120" customHeight="1" x14ac:dyDescent="0.35">
      <c r="A33" s="8" t="s">
        <v>146</v>
      </c>
      <c r="B33" s="12" t="s">
        <v>15</v>
      </c>
      <c r="C33" s="12" t="s">
        <v>16</v>
      </c>
      <c r="D33" s="12">
        <v>14</v>
      </c>
      <c r="E33" s="12">
        <v>76</v>
      </c>
      <c r="F33" s="12">
        <v>16</v>
      </c>
      <c r="G33" s="12">
        <v>15</v>
      </c>
      <c r="H33" s="38" t="s">
        <v>147</v>
      </c>
      <c r="I33" s="12">
        <f t="shared" si="0"/>
        <v>15</v>
      </c>
      <c r="J33" s="19">
        <f>G33/F33</f>
        <v>0.9375</v>
      </c>
      <c r="K33" s="19">
        <f t="shared" si="1"/>
        <v>0.19736842105263158</v>
      </c>
      <c r="L33" s="12">
        <v>18</v>
      </c>
      <c r="M33" s="12">
        <v>20</v>
      </c>
      <c r="N33" s="12">
        <v>22</v>
      </c>
      <c r="O33" s="36" t="s">
        <v>404</v>
      </c>
    </row>
    <row r="34" spans="1:15" s="23" customFormat="1" ht="165" customHeight="1" x14ac:dyDescent="0.35">
      <c r="A34" s="8" t="s">
        <v>144</v>
      </c>
      <c r="B34" s="12" t="s">
        <v>15</v>
      </c>
      <c r="C34" s="12" t="s">
        <v>16</v>
      </c>
      <c r="D34" s="12">
        <v>4</v>
      </c>
      <c r="E34" s="12">
        <v>18</v>
      </c>
      <c r="F34" s="12">
        <v>2</v>
      </c>
      <c r="G34" s="12">
        <v>3</v>
      </c>
      <c r="H34" s="38" t="s">
        <v>145</v>
      </c>
      <c r="I34" s="12">
        <f t="shared" si="0"/>
        <v>3</v>
      </c>
      <c r="J34" s="19">
        <v>1</v>
      </c>
      <c r="K34" s="19">
        <f t="shared" si="1"/>
        <v>0.16666666666666666</v>
      </c>
      <c r="L34" s="12">
        <v>4</v>
      </c>
      <c r="M34" s="12">
        <v>4</v>
      </c>
      <c r="N34" s="12">
        <v>8</v>
      </c>
      <c r="O34" s="36" t="s">
        <v>403</v>
      </c>
    </row>
    <row r="35" spans="1:15" s="23" customFormat="1" ht="217.5" x14ac:dyDescent="0.35">
      <c r="A35" s="8" t="s">
        <v>143</v>
      </c>
      <c r="B35" s="12" t="s">
        <v>15</v>
      </c>
      <c r="C35" s="12" t="s">
        <v>16</v>
      </c>
      <c r="D35" s="12">
        <v>100</v>
      </c>
      <c r="E35" s="12">
        <v>400</v>
      </c>
      <c r="F35" s="12">
        <v>100</v>
      </c>
      <c r="G35" s="54">
        <v>253</v>
      </c>
      <c r="H35" s="39" t="s">
        <v>371</v>
      </c>
      <c r="I35" s="12">
        <f t="shared" si="0"/>
        <v>253</v>
      </c>
      <c r="J35" s="19">
        <v>1</v>
      </c>
      <c r="K35" s="19">
        <f t="shared" si="1"/>
        <v>0.63249999999999995</v>
      </c>
      <c r="L35" s="12">
        <v>100</v>
      </c>
      <c r="M35" s="12">
        <v>100</v>
      </c>
      <c r="N35" s="12">
        <v>100</v>
      </c>
      <c r="O35" s="36" t="s">
        <v>402</v>
      </c>
    </row>
    <row r="36" spans="1:15" s="23" customFormat="1" ht="29" x14ac:dyDescent="0.35">
      <c r="A36" s="8" t="s">
        <v>141</v>
      </c>
      <c r="B36" s="12" t="s">
        <v>15</v>
      </c>
      <c r="C36" s="12" t="s">
        <v>16</v>
      </c>
      <c r="D36" s="12">
        <v>197</v>
      </c>
      <c r="E36" s="12">
        <v>760</v>
      </c>
      <c r="F36" s="12">
        <v>150</v>
      </c>
      <c r="G36" s="12">
        <v>231</v>
      </c>
      <c r="H36" s="38" t="s">
        <v>142</v>
      </c>
      <c r="I36" s="12">
        <f t="shared" si="0"/>
        <v>231</v>
      </c>
      <c r="J36" s="19">
        <v>1</v>
      </c>
      <c r="K36" s="19">
        <f t="shared" si="1"/>
        <v>0.30394736842105263</v>
      </c>
      <c r="L36" s="12">
        <v>180</v>
      </c>
      <c r="M36" s="12">
        <v>210</v>
      </c>
      <c r="N36" s="12">
        <v>220</v>
      </c>
      <c r="O36" s="36" t="s">
        <v>401</v>
      </c>
    </row>
    <row r="37" spans="1:15" s="23" customFormat="1" ht="116" x14ac:dyDescent="0.35">
      <c r="A37" s="8" t="s">
        <v>140</v>
      </c>
      <c r="B37" s="12" t="s">
        <v>15</v>
      </c>
      <c r="C37" s="12" t="s">
        <v>16</v>
      </c>
      <c r="D37" s="12">
        <v>25</v>
      </c>
      <c r="E37" s="12">
        <v>118</v>
      </c>
      <c r="F37" s="12">
        <v>25</v>
      </c>
      <c r="G37" s="54">
        <v>86</v>
      </c>
      <c r="H37" s="39" t="s">
        <v>368</v>
      </c>
      <c r="I37" s="12">
        <f t="shared" si="0"/>
        <v>86</v>
      </c>
      <c r="J37" s="19">
        <v>1</v>
      </c>
      <c r="K37" s="19">
        <f t="shared" si="1"/>
        <v>0.72881355932203384</v>
      </c>
      <c r="L37" s="12">
        <v>28</v>
      </c>
      <c r="M37" s="12">
        <v>31</v>
      </c>
      <c r="N37" s="12">
        <v>34</v>
      </c>
      <c r="O37" s="36" t="s">
        <v>400</v>
      </c>
    </row>
    <row r="38" spans="1:15" s="23" customFormat="1" ht="45" customHeight="1" x14ac:dyDescent="0.35">
      <c r="A38" s="8" t="s">
        <v>139</v>
      </c>
      <c r="B38" s="12" t="s">
        <v>15</v>
      </c>
      <c r="C38" s="12" t="s">
        <v>16</v>
      </c>
      <c r="D38" s="12">
        <v>23</v>
      </c>
      <c r="E38" s="12">
        <v>132</v>
      </c>
      <c r="F38" s="12">
        <v>27</v>
      </c>
      <c r="G38" s="12">
        <v>35</v>
      </c>
      <c r="H38" s="39" t="s">
        <v>369</v>
      </c>
      <c r="I38" s="12">
        <f t="shared" ref="I38" si="2">G38</f>
        <v>35</v>
      </c>
      <c r="J38" s="19">
        <v>1</v>
      </c>
      <c r="K38" s="19">
        <f t="shared" ref="K38" si="3">I38/E38</f>
        <v>0.26515151515151514</v>
      </c>
      <c r="L38" s="12">
        <v>30</v>
      </c>
      <c r="M38" s="12">
        <v>35</v>
      </c>
      <c r="N38" s="12">
        <v>40</v>
      </c>
      <c r="O38" s="36" t="s">
        <v>380</v>
      </c>
    </row>
    <row r="39" spans="1:15" s="23" customFormat="1" x14ac:dyDescent="0.35">
      <c r="A39" s="69" t="s">
        <v>150</v>
      </c>
      <c r="B39" s="70"/>
      <c r="C39" s="70"/>
      <c r="D39" s="70"/>
      <c r="E39" s="70"/>
      <c r="F39" s="70"/>
      <c r="G39" s="70"/>
      <c r="H39" s="70"/>
      <c r="I39" s="70"/>
      <c r="J39" s="70"/>
      <c r="K39" s="70"/>
      <c r="L39" s="70"/>
      <c r="M39" s="70"/>
      <c r="N39" s="70"/>
      <c r="O39" s="70"/>
    </row>
    <row r="40" spans="1:15" s="23" customFormat="1" x14ac:dyDescent="0.35">
      <c r="A40" s="71" t="s">
        <v>13</v>
      </c>
      <c r="B40" s="70"/>
      <c r="C40" s="70"/>
      <c r="D40" s="70"/>
      <c r="E40" s="70"/>
      <c r="F40" s="70"/>
      <c r="G40" s="70"/>
      <c r="H40" s="70"/>
      <c r="I40" s="70"/>
      <c r="J40" s="70"/>
      <c r="K40" s="70"/>
      <c r="L40" s="70"/>
      <c r="M40" s="70"/>
      <c r="N40" s="70"/>
      <c r="O40" s="70"/>
    </row>
    <row r="41" spans="1:15" s="23" customFormat="1" ht="43.5" x14ac:dyDescent="0.35">
      <c r="A41" s="8" t="s">
        <v>151</v>
      </c>
      <c r="B41" s="12" t="s">
        <v>15</v>
      </c>
      <c r="C41" s="12" t="s">
        <v>16</v>
      </c>
      <c r="D41" s="12">
        <v>0</v>
      </c>
      <c r="E41" s="12">
        <v>1</v>
      </c>
      <c r="F41" s="12">
        <v>0</v>
      </c>
      <c r="G41" s="12">
        <v>0</v>
      </c>
      <c r="H41" s="38" t="s">
        <v>66</v>
      </c>
      <c r="I41" s="12">
        <v>0</v>
      </c>
      <c r="J41" s="20">
        <v>0</v>
      </c>
      <c r="K41" s="20">
        <v>0</v>
      </c>
      <c r="L41" s="12">
        <v>1</v>
      </c>
      <c r="M41" s="12">
        <v>0</v>
      </c>
      <c r="N41" s="12">
        <v>0</v>
      </c>
      <c r="O41" s="77" t="s">
        <v>405</v>
      </c>
    </row>
    <row r="42" spans="1:15" s="23" customFormat="1" x14ac:dyDescent="0.35">
      <c r="A42" s="71" t="s">
        <v>18</v>
      </c>
      <c r="B42" s="70"/>
      <c r="C42" s="70"/>
      <c r="D42" s="70"/>
      <c r="E42" s="70"/>
      <c r="F42" s="70"/>
      <c r="G42" s="70"/>
      <c r="H42" s="70"/>
      <c r="I42" s="70"/>
      <c r="J42" s="70"/>
      <c r="K42" s="70"/>
      <c r="L42" s="70"/>
      <c r="M42" s="70"/>
      <c r="N42" s="70"/>
      <c r="O42" s="70"/>
    </row>
    <row r="43" spans="1:15" s="23" customFormat="1" ht="43.5" x14ac:dyDescent="0.35">
      <c r="A43" s="8" t="s">
        <v>152</v>
      </c>
      <c r="B43" s="12" t="s">
        <v>20</v>
      </c>
      <c r="C43" s="12" t="s">
        <v>16</v>
      </c>
      <c r="D43" s="12">
        <v>0</v>
      </c>
      <c r="E43" s="12">
        <v>1</v>
      </c>
      <c r="F43" s="12">
        <v>0</v>
      </c>
      <c r="G43" s="12">
        <v>0</v>
      </c>
      <c r="H43" s="38" t="s">
        <v>66</v>
      </c>
      <c r="I43" s="12">
        <v>0</v>
      </c>
      <c r="J43" s="20">
        <v>0</v>
      </c>
      <c r="K43" s="20">
        <v>0</v>
      </c>
      <c r="L43" s="12">
        <v>1</v>
      </c>
      <c r="M43" s="12">
        <v>1</v>
      </c>
      <c r="N43" s="12">
        <v>1</v>
      </c>
      <c r="O43" s="77" t="s">
        <v>396</v>
      </c>
    </row>
    <row r="46" spans="1:15" ht="43.5" x14ac:dyDescent="0.35">
      <c r="A46" s="28" t="s">
        <v>465</v>
      </c>
      <c r="B46" s="17">
        <f>(J9+J19+J18+J15+J13+J12+J11+J25+J24+J30+J38+J37+J36+J35+J34+J33+J32)/17</f>
        <v>0.99632352941176472</v>
      </c>
      <c r="D46" s="28" t="s">
        <v>467</v>
      </c>
      <c r="E46" s="17">
        <f>(K9+K19+K18+K15+K13+K12+K11+K25+K24+K30+K38+K37+K36+K35+K34+K33+K32)/17</f>
        <v>0.4784625371866208</v>
      </c>
    </row>
    <row r="47" spans="1:15" ht="87" x14ac:dyDescent="0.35">
      <c r="A47" s="18" t="s">
        <v>466</v>
      </c>
      <c r="B47" s="17">
        <f>B46*0.17</f>
        <v>0.16937500000000003</v>
      </c>
      <c r="D47" s="28" t="s">
        <v>468</v>
      </c>
      <c r="E47" s="17">
        <f>E46*0.17</f>
        <v>8.1338631321725544E-2</v>
      </c>
    </row>
  </sheetData>
  <sheetProtection algorithmName="SHA-512" hashValue="1xX/tXkNrePqoV5lTVHxKym1iAaQ2SeSxCf3dlv/bAHAjoo9SFjbegpWC85pL0xtq6w4g2TwIPldQVuffdqVdg==" saltValue="ROrey0mbcAtzJJ8D4wET2g==" spinCount="100000" sheet="1" formatCells="0" formatColumns="0" formatRows="0" insertColumns="0" insertRows="0" insertHyperlinks="0" deleteColumns="0" deleteRows="0" sort="0" autoFilter="0" pivotTables="0"/>
  <mergeCells count="15">
    <mergeCell ref="A40:O40"/>
    <mergeCell ref="O41"/>
    <mergeCell ref="A42:O42"/>
    <mergeCell ref="O43"/>
    <mergeCell ref="A28:O28"/>
    <mergeCell ref="A29:O29"/>
    <mergeCell ref="A31:O31"/>
    <mergeCell ref="A39:O39"/>
    <mergeCell ref="A20:O20"/>
    <mergeCell ref="A21:O21"/>
    <mergeCell ref="O22"/>
    <mergeCell ref="A23:O23"/>
    <mergeCell ref="A7:O7"/>
    <mergeCell ref="A8:O8"/>
    <mergeCell ref="A10:O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zoomScale="90" zoomScaleNormal="90" workbookViewId="0">
      <pane ySplit="6" topLeftCell="A29" activePane="bottomLeft" state="frozen"/>
      <selection pane="bottomLeft" activeCell="G20" sqref="G20"/>
    </sheetView>
  </sheetViews>
  <sheetFormatPr baseColWidth="10" defaultColWidth="30" defaultRowHeight="14.5" x14ac:dyDescent="0.35"/>
  <cols>
    <col min="2" max="2" width="16.453125" style="11" bestFit="1" customWidth="1"/>
    <col min="3" max="3" width="14.1796875" style="11" customWidth="1"/>
    <col min="4" max="4" width="9" style="11" customWidth="1"/>
    <col min="5" max="5" width="13.26953125" style="11" customWidth="1"/>
    <col min="6" max="6" width="8.453125" style="11" customWidth="1"/>
    <col min="7" max="7" width="12.81640625" style="11" customWidth="1"/>
    <col min="8" max="8" width="40.54296875" style="9" customWidth="1"/>
    <col min="9" max="9" width="16.7265625" style="11" bestFit="1" customWidth="1"/>
    <col min="10" max="10" width="18.81640625" style="11" bestFit="1" customWidth="1"/>
    <col min="11" max="11" width="16.81640625" style="11" bestFit="1" customWidth="1"/>
    <col min="12" max="14" width="10.1796875" style="11" bestFit="1" customWidth="1"/>
  </cols>
  <sheetData>
    <row r="1" spans="1:15" x14ac:dyDescent="0.35">
      <c r="C1" s="13" t="s">
        <v>0</v>
      </c>
    </row>
    <row r="2" spans="1:15" x14ac:dyDescent="0.35">
      <c r="C2" s="13" t="s">
        <v>1</v>
      </c>
    </row>
    <row r="3" spans="1:15" x14ac:dyDescent="0.35">
      <c r="C3" s="13"/>
    </row>
    <row r="4" spans="1:15" x14ac:dyDescent="0.35">
      <c r="C4" s="13" t="s">
        <v>153</v>
      </c>
    </row>
    <row r="6" spans="1:15" s="9" customFormat="1" ht="29" x14ac:dyDescent="0.35">
      <c r="A6" s="31" t="s">
        <v>3</v>
      </c>
      <c r="B6" s="31" t="s">
        <v>4</v>
      </c>
      <c r="C6" s="35" t="s">
        <v>5</v>
      </c>
      <c r="D6" s="24" t="s">
        <v>6</v>
      </c>
      <c r="E6" s="35" t="s">
        <v>363</v>
      </c>
      <c r="F6" s="25" t="s">
        <v>7</v>
      </c>
      <c r="G6" s="26" t="s">
        <v>460</v>
      </c>
      <c r="H6" s="26" t="s">
        <v>461</v>
      </c>
      <c r="I6" s="34" t="s">
        <v>462</v>
      </c>
      <c r="J6" s="34" t="s">
        <v>463</v>
      </c>
      <c r="K6" s="34" t="s">
        <v>464</v>
      </c>
      <c r="L6" s="32" t="s">
        <v>8</v>
      </c>
      <c r="M6" s="32" t="s">
        <v>9</v>
      </c>
      <c r="N6" s="32" t="s">
        <v>10</v>
      </c>
      <c r="O6" s="31" t="s">
        <v>11</v>
      </c>
    </row>
    <row r="7" spans="1:15" x14ac:dyDescent="0.35">
      <c r="A7" s="78" t="s">
        <v>154</v>
      </c>
      <c r="B7" s="79"/>
      <c r="C7" s="79"/>
      <c r="D7" s="79"/>
      <c r="E7" s="79"/>
      <c r="F7" s="79"/>
      <c r="G7" s="79"/>
      <c r="H7" s="79"/>
      <c r="I7" s="79"/>
      <c r="J7" s="79"/>
      <c r="K7" s="79"/>
      <c r="L7" s="79"/>
      <c r="M7" s="79"/>
      <c r="N7" s="79"/>
      <c r="O7" s="79"/>
    </row>
    <row r="8" spans="1:15" x14ac:dyDescent="0.35">
      <c r="A8" s="80" t="s">
        <v>13</v>
      </c>
      <c r="B8" s="79"/>
      <c r="C8" s="79"/>
      <c r="D8" s="79"/>
      <c r="E8" s="79"/>
      <c r="F8" s="79"/>
      <c r="G8" s="79"/>
      <c r="H8" s="79"/>
      <c r="I8" s="79"/>
      <c r="J8" s="79"/>
      <c r="K8" s="79"/>
      <c r="L8" s="79"/>
      <c r="M8" s="79"/>
      <c r="N8" s="79"/>
      <c r="O8" s="79"/>
    </row>
    <row r="9" spans="1:15" s="23" customFormat="1" ht="246.5" x14ac:dyDescent="0.35">
      <c r="A9" s="8" t="s">
        <v>155</v>
      </c>
      <c r="B9" s="12" t="s">
        <v>15</v>
      </c>
      <c r="C9" s="12" t="s">
        <v>16</v>
      </c>
      <c r="D9" s="12">
        <v>4</v>
      </c>
      <c r="E9" s="12">
        <v>20</v>
      </c>
      <c r="F9" s="12">
        <v>3</v>
      </c>
      <c r="G9" s="12">
        <v>6</v>
      </c>
      <c r="H9" s="8" t="s">
        <v>156</v>
      </c>
      <c r="I9" s="12">
        <f>G9</f>
        <v>6</v>
      </c>
      <c r="J9" s="19">
        <v>1</v>
      </c>
      <c r="K9" s="19">
        <f>I9/E9</f>
        <v>0.3</v>
      </c>
      <c r="L9" s="12">
        <v>7</v>
      </c>
      <c r="M9" s="12">
        <v>7</v>
      </c>
      <c r="N9" s="12">
        <v>3</v>
      </c>
      <c r="O9" s="36" t="s">
        <v>406</v>
      </c>
    </row>
    <row r="10" spans="1:15" s="23" customFormat="1" x14ac:dyDescent="0.35">
      <c r="A10" s="71" t="s">
        <v>18</v>
      </c>
      <c r="B10" s="70"/>
      <c r="C10" s="70"/>
      <c r="D10" s="70"/>
      <c r="E10" s="70"/>
      <c r="F10" s="70"/>
      <c r="G10" s="70"/>
      <c r="H10" s="70"/>
      <c r="I10" s="70"/>
      <c r="J10" s="70"/>
      <c r="K10" s="70"/>
      <c r="L10" s="70"/>
      <c r="M10" s="70"/>
      <c r="N10" s="70"/>
      <c r="O10" s="70"/>
    </row>
    <row r="11" spans="1:15" s="23" customFormat="1" ht="130.5" x14ac:dyDescent="0.35">
      <c r="A11" s="8" t="s">
        <v>163</v>
      </c>
      <c r="B11" s="12" t="s">
        <v>15</v>
      </c>
      <c r="C11" s="12" t="s">
        <v>16</v>
      </c>
      <c r="D11" s="12">
        <v>4</v>
      </c>
      <c r="E11" s="12">
        <v>10</v>
      </c>
      <c r="F11" s="12">
        <v>1</v>
      </c>
      <c r="G11" s="12">
        <v>3</v>
      </c>
      <c r="H11" s="8" t="s">
        <v>164</v>
      </c>
      <c r="I11" s="12">
        <f>G11</f>
        <v>3</v>
      </c>
      <c r="J11" s="19">
        <v>1</v>
      </c>
      <c r="K11" s="19">
        <f>I11/E11</f>
        <v>0.3</v>
      </c>
      <c r="L11" s="12">
        <v>4</v>
      </c>
      <c r="M11" s="12">
        <v>4</v>
      </c>
      <c r="N11" s="12">
        <v>1</v>
      </c>
      <c r="O11" s="36" t="s">
        <v>410</v>
      </c>
    </row>
    <row r="12" spans="1:15" s="23" customFormat="1" ht="116" x14ac:dyDescent="0.35">
      <c r="A12" s="8" t="s">
        <v>161</v>
      </c>
      <c r="B12" s="12" t="s">
        <v>15</v>
      </c>
      <c r="C12" s="12" t="s">
        <v>16</v>
      </c>
      <c r="D12" s="12">
        <v>0</v>
      </c>
      <c r="E12" s="12">
        <v>10</v>
      </c>
      <c r="F12" s="12">
        <v>2</v>
      </c>
      <c r="G12" s="12">
        <v>3</v>
      </c>
      <c r="H12" s="8" t="s">
        <v>162</v>
      </c>
      <c r="I12" s="12">
        <f>G12</f>
        <v>3</v>
      </c>
      <c r="J12" s="19">
        <v>1</v>
      </c>
      <c r="K12" s="19">
        <f>I12/E12</f>
        <v>0.3</v>
      </c>
      <c r="L12" s="12">
        <v>3</v>
      </c>
      <c r="M12" s="12">
        <v>3</v>
      </c>
      <c r="N12" s="12">
        <v>2</v>
      </c>
      <c r="O12" s="36" t="s">
        <v>409</v>
      </c>
    </row>
    <row r="13" spans="1:15" s="23" customFormat="1" ht="87" x14ac:dyDescent="0.35">
      <c r="A13" s="8" t="s">
        <v>160</v>
      </c>
      <c r="B13" s="12" t="s">
        <v>15</v>
      </c>
      <c r="C13" s="12" t="s">
        <v>16</v>
      </c>
      <c r="D13" s="12">
        <v>0</v>
      </c>
      <c r="E13" s="12">
        <v>20</v>
      </c>
      <c r="F13" s="12">
        <v>0</v>
      </c>
      <c r="G13" s="12">
        <v>0</v>
      </c>
      <c r="H13" s="8" t="s">
        <v>66</v>
      </c>
      <c r="I13" s="12">
        <v>0</v>
      </c>
      <c r="J13" s="20">
        <v>0</v>
      </c>
      <c r="K13" s="20">
        <v>0</v>
      </c>
      <c r="L13" s="12">
        <v>7</v>
      </c>
      <c r="M13" s="12">
        <v>14</v>
      </c>
      <c r="N13" s="12">
        <v>20</v>
      </c>
      <c r="O13" s="36" t="s">
        <v>408</v>
      </c>
    </row>
    <row r="14" spans="1:15" s="23" customFormat="1" ht="87" x14ac:dyDescent="0.35">
      <c r="A14" s="8" t="s">
        <v>159</v>
      </c>
      <c r="B14" s="12" t="s">
        <v>15</v>
      </c>
      <c r="C14" s="12" t="s">
        <v>16</v>
      </c>
      <c r="D14" s="12">
        <v>0</v>
      </c>
      <c r="E14" s="12">
        <v>10</v>
      </c>
      <c r="F14" s="12">
        <v>0</v>
      </c>
      <c r="G14" s="12">
        <v>0</v>
      </c>
      <c r="H14" s="8" t="s">
        <v>66</v>
      </c>
      <c r="I14" s="12">
        <v>0</v>
      </c>
      <c r="J14" s="20">
        <v>0</v>
      </c>
      <c r="K14" s="20">
        <v>0</v>
      </c>
      <c r="L14" s="12">
        <v>3</v>
      </c>
      <c r="M14" s="12">
        <v>6</v>
      </c>
      <c r="N14" s="12">
        <v>10</v>
      </c>
      <c r="O14" s="36" t="s">
        <v>408</v>
      </c>
    </row>
    <row r="15" spans="1:15" s="23" customFormat="1" ht="43.5" x14ac:dyDescent="0.35">
      <c r="A15" s="8" t="s">
        <v>157</v>
      </c>
      <c r="B15" s="12" t="s">
        <v>15</v>
      </c>
      <c r="C15" s="12" t="s">
        <v>16</v>
      </c>
      <c r="D15" s="12">
        <v>2</v>
      </c>
      <c r="E15" s="12">
        <v>8</v>
      </c>
      <c r="F15" s="12">
        <v>2</v>
      </c>
      <c r="G15" s="12">
        <v>2</v>
      </c>
      <c r="H15" s="8" t="s">
        <v>158</v>
      </c>
      <c r="I15" s="12">
        <f>G15</f>
        <v>2</v>
      </c>
      <c r="J15" s="19">
        <f>G15/F15</f>
        <v>1</v>
      </c>
      <c r="K15" s="19">
        <f>I15/E15</f>
        <v>0.25</v>
      </c>
      <c r="L15" s="12">
        <v>2</v>
      </c>
      <c r="M15" s="12">
        <v>2</v>
      </c>
      <c r="N15" s="12">
        <v>2</v>
      </c>
      <c r="O15" s="36" t="s">
        <v>407</v>
      </c>
    </row>
    <row r="16" spans="1:15" s="23" customFormat="1" x14ac:dyDescent="0.35">
      <c r="A16" s="69" t="s">
        <v>165</v>
      </c>
      <c r="B16" s="70"/>
      <c r="C16" s="70"/>
      <c r="D16" s="70"/>
      <c r="E16" s="70"/>
      <c r="F16" s="70"/>
      <c r="G16" s="70"/>
      <c r="H16" s="70"/>
      <c r="I16" s="70"/>
      <c r="J16" s="70"/>
      <c r="K16" s="70"/>
      <c r="L16" s="70"/>
      <c r="M16" s="70"/>
      <c r="N16" s="70"/>
      <c r="O16" s="70"/>
    </row>
    <row r="17" spans="1:15" s="23" customFormat="1" x14ac:dyDescent="0.35">
      <c r="A17" s="71" t="s">
        <v>13</v>
      </c>
      <c r="B17" s="70"/>
      <c r="C17" s="70"/>
      <c r="D17" s="70"/>
      <c r="E17" s="70"/>
      <c r="F17" s="70"/>
      <c r="G17" s="70"/>
      <c r="H17" s="70"/>
      <c r="I17" s="70"/>
      <c r="J17" s="70"/>
      <c r="K17" s="70"/>
      <c r="L17" s="70"/>
      <c r="M17" s="70"/>
      <c r="N17" s="70"/>
      <c r="O17" s="70"/>
    </row>
    <row r="18" spans="1:15" s="23" customFormat="1" ht="81.75" customHeight="1" x14ac:dyDescent="0.35">
      <c r="A18" s="8" t="s">
        <v>166</v>
      </c>
      <c r="B18" s="12" t="s">
        <v>15</v>
      </c>
      <c r="C18" s="12" t="s">
        <v>16</v>
      </c>
      <c r="D18" s="12">
        <v>1</v>
      </c>
      <c r="E18" s="12">
        <v>4</v>
      </c>
      <c r="F18" s="12">
        <v>0</v>
      </c>
      <c r="G18" s="12">
        <v>1</v>
      </c>
      <c r="H18" s="8" t="s">
        <v>167</v>
      </c>
      <c r="I18" s="12">
        <f>G18</f>
        <v>1</v>
      </c>
      <c r="J18" s="19">
        <v>1</v>
      </c>
      <c r="K18" s="19">
        <f>I18/E18</f>
        <v>0.25</v>
      </c>
      <c r="L18" s="12">
        <v>1</v>
      </c>
      <c r="M18" s="12">
        <v>2</v>
      </c>
      <c r="N18" s="12">
        <v>1</v>
      </c>
      <c r="O18" s="72" t="s">
        <v>411</v>
      </c>
    </row>
    <row r="19" spans="1:15" s="23" customFormat="1" x14ac:dyDescent="0.35">
      <c r="A19" s="71" t="s">
        <v>18</v>
      </c>
      <c r="B19" s="70"/>
      <c r="C19" s="70"/>
      <c r="D19" s="70"/>
      <c r="E19" s="70"/>
      <c r="F19" s="70"/>
      <c r="G19" s="70"/>
      <c r="H19" s="70"/>
      <c r="I19" s="70"/>
      <c r="J19" s="70"/>
      <c r="K19" s="70"/>
      <c r="L19" s="70"/>
      <c r="M19" s="70"/>
      <c r="N19" s="70"/>
      <c r="O19" s="70"/>
    </row>
    <row r="20" spans="1:15" s="23" customFormat="1" ht="116" x14ac:dyDescent="0.35">
      <c r="A20" s="8" t="s">
        <v>181</v>
      </c>
      <c r="B20" s="12" t="s">
        <v>15</v>
      </c>
      <c r="C20" s="12" t="s">
        <v>16</v>
      </c>
      <c r="D20" s="12">
        <v>15</v>
      </c>
      <c r="E20" s="12">
        <v>35</v>
      </c>
      <c r="F20" s="12">
        <v>17</v>
      </c>
      <c r="G20" s="12">
        <v>17</v>
      </c>
      <c r="H20" s="36" t="s">
        <v>365</v>
      </c>
      <c r="I20" s="12">
        <f>G20</f>
        <v>17</v>
      </c>
      <c r="J20" s="19">
        <f>G20/F20</f>
        <v>1</v>
      </c>
      <c r="K20" s="19">
        <f>I20/E20</f>
        <v>0.48571428571428571</v>
      </c>
      <c r="L20" s="12">
        <v>23</v>
      </c>
      <c r="M20" s="12">
        <v>29</v>
      </c>
      <c r="N20" s="12">
        <v>35</v>
      </c>
      <c r="O20" s="36" t="s">
        <v>414</v>
      </c>
    </row>
    <row r="21" spans="1:15" s="23" customFormat="1" ht="72.5" x14ac:dyDescent="0.35">
      <c r="A21" s="8" t="s">
        <v>179</v>
      </c>
      <c r="B21" s="12" t="s">
        <v>15</v>
      </c>
      <c r="C21" s="12" t="s">
        <v>16</v>
      </c>
      <c r="D21" s="12">
        <v>1</v>
      </c>
      <c r="E21" s="12">
        <v>5</v>
      </c>
      <c r="F21" s="12">
        <v>0</v>
      </c>
      <c r="G21" s="12">
        <v>0</v>
      </c>
      <c r="H21" s="8" t="s">
        <v>180</v>
      </c>
      <c r="I21" s="12">
        <v>0</v>
      </c>
      <c r="J21" s="20">
        <v>0</v>
      </c>
      <c r="K21" s="20">
        <v>0</v>
      </c>
      <c r="L21" s="12">
        <v>1</v>
      </c>
      <c r="M21" s="12">
        <v>3</v>
      </c>
      <c r="N21" s="12">
        <v>5</v>
      </c>
      <c r="O21" s="36" t="s">
        <v>411</v>
      </c>
    </row>
    <row r="22" spans="1:15" s="23" customFormat="1" ht="72.5" x14ac:dyDescent="0.35">
      <c r="A22" s="8" t="s">
        <v>177</v>
      </c>
      <c r="B22" s="12" t="s">
        <v>15</v>
      </c>
      <c r="C22" s="12" t="s">
        <v>16</v>
      </c>
      <c r="D22" s="12">
        <v>61</v>
      </c>
      <c r="E22" s="12">
        <v>77</v>
      </c>
      <c r="F22" s="12">
        <v>0</v>
      </c>
      <c r="G22" s="12">
        <v>6</v>
      </c>
      <c r="H22" s="8" t="s">
        <v>178</v>
      </c>
      <c r="I22" s="12">
        <f>G22</f>
        <v>6</v>
      </c>
      <c r="J22" s="19">
        <v>1</v>
      </c>
      <c r="K22" s="19">
        <f>I22/E22</f>
        <v>7.792207792207792E-2</v>
      </c>
      <c r="L22" s="12">
        <v>7</v>
      </c>
      <c r="M22" s="12">
        <v>35</v>
      </c>
      <c r="N22" s="12">
        <v>35</v>
      </c>
      <c r="O22" s="36" t="s">
        <v>413</v>
      </c>
    </row>
    <row r="23" spans="1:15" s="23" customFormat="1" ht="72.5" x14ac:dyDescent="0.35">
      <c r="A23" s="8" t="s">
        <v>175</v>
      </c>
      <c r="B23" s="12" t="s">
        <v>15</v>
      </c>
      <c r="C23" s="12" t="s">
        <v>16</v>
      </c>
      <c r="D23" s="12">
        <v>38</v>
      </c>
      <c r="E23" s="12">
        <v>46</v>
      </c>
      <c r="F23" s="12">
        <v>0</v>
      </c>
      <c r="G23" s="12">
        <v>39</v>
      </c>
      <c r="H23" s="8" t="s">
        <v>176</v>
      </c>
      <c r="I23" s="12">
        <f>G23</f>
        <v>39</v>
      </c>
      <c r="J23" s="19">
        <v>1</v>
      </c>
      <c r="K23" s="19">
        <f>I23/E23</f>
        <v>0.84782608695652173</v>
      </c>
      <c r="L23" s="12">
        <v>6</v>
      </c>
      <c r="M23" s="12">
        <v>20</v>
      </c>
      <c r="N23" s="12">
        <v>20</v>
      </c>
      <c r="O23" s="36" t="s">
        <v>413</v>
      </c>
    </row>
    <row r="24" spans="1:15" s="23" customFormat="1" ht="72.5" x14ac:dyDescent="0.35">
      <c r="A24" s="8" t="s">
        <v>173</v>
      </c>
      <c r="B24" s="12" t="s">
        <v>15</v>
      </c>
      <c r="C24" s="12" t="s">
        <v>16</v>
      </c>
      <c r="D24" s="12">
        <v>197</v>
      </c>
      <c r="E24" s="12">
        <v>240</v>
      </c>
      <c r="F24" s="12">
        <v>0</v>
      </c>
      <c r="G24" s="12">
        <v>45</v>
      </c>
      <c r="H24" s="8" t="s">
        <v>174</v>
      </c>
      <c r="I24" s="12">
        <f>G24</f>
        <v>45</v>
      </c>
      <c r="J24" s="19">
        <v>1</v>
      </c>
      <c r="K24" s="19">
        <f>I24/E24</f>
        <v>0.1875</v>
      </c>
      <c r="L24" s="12">
        <v>40</v>
      </c>
      <c r="M24" s="12">
        <v>100</v>
      </c>
      <c r="N24" s="12">
        <v>100</v>
      </c>
      <c r="O24" s="36" t="s">
        <v>413</v>
      </c>
    </row>
    <row r="25" spans="1:15" s="23" customFormat="1" ht="72.5" x14ac:dyDescent="0.35">
      <c r="A25" s="8" t="s">
        <v>171</v>
      </c>
      <c r="B25" s="12" t="s">
        <v>15</v>
      </c>
      <c r="C25" s="12" t="s">
        <v>16</v>
      </c>
      <c r="D25" s="12">
        <v>44</v>
      </c>
      <c r="E25" s="12">
        <v>53</v>
      </c>
      <c r="F25" s="12">
        <v>0</v>
      </c>
      <c r="G25" s="12">
        <v>7</v>
      </c>
      <c r="H25" s="8" t="s">
        <v>172</v>
      </c>
      <c r="I25" s="12">
        <f>G25</f>
        <v>7</v>
      </c>
      <c r="J25" s="19">
        <v>1</v>
      </c>
      <c r="K25" s="19">
        <f>I25/E25</f>
        <v>0.13207547169811321</v>
      </c>
      <c r="L25" s="12">
        <v>9</v>
      </c>
      <c r="M25" s="12">
        <v>22</v>
      </c>
      <c r="N25" s="12">
        <v>22</v>
      </c>
      <c r="O25" s="36" t="s">
        <v>413</v>
      </c>
    </row>
    <row r="26" spans="1:15" s="23" customFormat="1" ht="72.5" x14ac:dyDescent="0.35">
      <c r="A26" s="8" t="s">
        <v>169</v>
      </c>
      <c r="B26" s="12" t="s">
        <v>15</v>
      </c>
      <c r="C26" s="12" t="s">
        <v>16</v>
      </c>
      <c r="D26" s="12">
        <v>12</v>
      </c>
      <c r="E26" s="12">
        <v>15</v>
      </c>
      <c r="F26" s="12">
        <v>0</v>
      </c>
      <c r="G26" s="12">
        <v>4</v>
      </c>
      <c r="H26" s="8" t="s">
        <v>170</v>
      </c>
      <c r="I26" s="12">
        <f>G26</f>
        <v>4</v>
      </c>
      <c r="J26" s="19">
        <v>1</v>
      </c>
      <c r="K26" s="19">
        <f>I26/E26</f>
        <v>0.26666666666666666</v>
      </c>
      <c r="L26" s="12">
        <v>3</v>
      </c>
      <c r="M26" s="12">
        <v>6</v>
      </c>
      <c r="N26" s="12">
        <v>6</v>
      </c>
      <c r="O26" s="36" t="s">
        <v>413</v>
      </c>
    </row>
    <row r="27" spans="1:15" s="23" customFormat="1" ht="116" x14ac:dyDescent="0.35">
      <c r="A27" s="8" t="s">
        <v>168</v>
      </c>
      <c r="B27" s="12" t="s">
        <v>15</v>
      </c>
      <c r="C27" s="12" t="s">
        <v>16</v>
      </c>
      <c r="D27" s="12">
        <v>0</v>
      </c>
      <c r="E27" s="12">
        <v>2</v>
      </c>
      <c r="F27" s="12">
        <v>0</v>
      </c>
      <c r="G27" s="12">
        <v>0</v>
      </c>
      <c r="H27" s="8" t="s">
        <v>81</v>
      </c>
      <c r="I27" s="12">
        <v>0</v>
      </c>
      <c r="J27" s="20">
        <v>0</v>
      </c>
      <c r="K27" s="20">
        <v>0</v>
      </c>
      <c r="L27" s="12">
        <v>0</v>
      </c>
      <c r="M27" s="12">
        <v>0</v>
      </c>
      <c r="N27" s="12">
        <v>2</v>
      </c>
      <c r="O27" s="36" t="s">
        <v>412</v>
      </c>
    </row>
    <row r="30" spans="1:15" ht="58" x14ac:dyDescent="0.35">
      <c r="A30" s="28" t="s">
        <v>470</v>
      </c>
      <c r="B30" s="17">
        <f>(J9+J15+J12+J11+J18+J26+J25+J24+J23+J22+J20)/11</f>
        <v>1</v>
      </c>
      <c r="D30" s="28" t="s">
        <v>471</v>
      </c>
      <c r="E30" s="17">
        <f>(K9+K15+K12+K11+K18+K26+K25+K24+K23+K22+K20)/11</f>
        <v>0.3088822353597877</v>
      </c>
    </row>
    <row r="31" spans="1:15" ht="101.5" x14ac:dyDescent="0.35">
      <c r="A31" s="18" t="s">
        <v>466</v>
      </c>
      <c r="B31" s="17">
        <f>B30*0.13</f>
        <v>0.13</v>
      </c>
      <c r="D31" s="28" t="s">
        <v>468</v>
      </c>
      <c r="E31" s="17">
        <f>E30*0.13</f>
        <v>4.0154690596772402E-2</v>
      </c>
    </row>
  </sheetData>
  <sheetProtection algorithmName="SHA-512" hashValue="GofBUnj/eoKGAd404PkJhtHDJR04lQHJw6DJzPxbsd4KwkdSg6rqVJGq5y/usfMtIfN30GJ+OVVtEYHjUc7V1A==" saltValue="uMP5NqIetGnK7o0PBi3U9w==" spinCount="100000" sheet="1" formatCells="0" formatColumns="0" formatRows="0" insertColumns="0" insertRows="0" insertHyperlinks="0" deleteColumns="0" deleteRows="0" sort="0" autoFilter="0" pivotTables="0"/>
  <mergeCells count="7">
    <mergeCell ref="A16:O16"/>
    <mergeCell ref="A17:O17"/>
    <mergeCell ref="O18"/>
    <mergeCell ref="A19:O19"/>
    <mergeCell ref="A7:O7"/>
    <mergeCell ref="A8:O8"/>
    <mergeCell ref="A10:O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topLeftCell="B1" workbookViewId="0">
      <pane ySplit="6" topLeftCell="A39" activePane="bottomLeft" state="frozen"/>
      <selection pane="bottomLeft" activeCell="H20" sqref="H20"/>
    </sheetView>
  </sheetViews>
  <sheetFormatPr baseColWidth="10" defaultColWidth="30" defaultRowHeight="14.5" x14ac:dyDescent="0.35"/>
  <cols>
    <col min="2" max="2" width="16.453125" style="11" bestFit="1" customWidth="1"/>
    <col min="3" max="3" width="14" style="11" customWidth="1"/>
    <col min="4" max="4" width="8.1796875" style="11" customWidth="1"/>
    <col min="5" max="5" width="12.453125" style="11" customWidth="1"/>
    <col min="6" max="6" width="9" style="11" customWidth="1"/>
    <col min="7" max="7" width="14.7265625" style="11" customWidth="1"/>
    <col min="8" max="8" width="41" customWidth="1"/>
    <col min="9" max="9" width="16.7265625" style="11" bestFit="1" customWidth="1"/>
    <col min="10" max="10" width="18.81640625" style="11" bestFit="1" customWidth="1"/>
    <col min="11" max="11" width="16.81640625" style="11" bestFit="1" customWidth="1"/>
    <col min="12" max="14" width="10.1796875" style="11" bestFit="1" customWidth="1"/>
  </cols>
  <sheetData>
    <row r="1" spans="1:15" x14ac:dyDescent="0.35">
      <c r="C1" s="13" t="s">
        <v>0</v>
      </c>
    </row>
    <row r="2" spans="1:15" x14ac:dyDescent="0.35">
      <c r="C2" s="13" t="s">
        <v>1</v>
      </c>
    </row>
    <row r="3" spans="1:15" x14ac:dyDescent="0.35">
      <c r="C3" s="13"/>
    </row>
    <row r="4" spans="1:15" x14ac:dyDescent="0.35">
      <c r="C4" s="13" t="s">
        <v>182</v>
      </c>
    </row>
    <row r="6" spans="1:15" s="9" customFormat="1" ht="29" x14ac:dyDescent="0.35">
      <c r="A6" s="31" t="s">
        <v>3</v>
      </c>
      <c r="B6" s="31" t="s">
        <v>4</v>
      </c>
      <c r="C6" s="35" t="s">
        <v>5</v>
      </c>
      <c r="D6" s="24" t="s">
        <v>6</v>
      </c>
      <c r="E6" s="35" t="s">
        <v>363</v>
      </c>
      <c r="F6" s="25" t="s">
        <v>7</v>
      </c>
      <c r="G6" s="26" t="s">
        <v>460</v>
      </c>
      <c r="H6" s="33" t="s">
        <v>461</v>
      </c>
      <c r="I6" s="34" t="s">
        <v>462</v>
      </c>
      <c r="J6" s="34" t="s">
        <v>463</v>
      </c>
      <c r="K6" s="34" t="s">
        <v>464</v>
      </c>
      <c r="L6" s="32" t="s">
        <v>8</v>
      </c>
      <c r="M6" s="32" t="s">
        <v>9</v>
      </c>
      <c r="N6" s="32" t="s">
        <v>10</v>
      </c>
      <c r="O6" s="31" t="s">
        <v>11</v>
      </c>
    </row>
    <row r="7" spans="1:15" x14ac:dyDescent="0.35">
      <c r="A7" s="78" t="s">
        <v>183</v>
      </c>
      <c r="B7" s="79"/>
      <c r="C7" s="79"/>
      <c r="D7" s="79"/>
      <c r="E7" s="79"/>
      <c r="F7" s="79"/>
      <c r="G7" s="79"/>
      <c r="H7" s="79"/>
      <c r="I7" s="79"/>
      <c r="J7" s="79"/>
      <c r="K7" s="79"/>
      <c r="L7" s="79"/>
      <c r="M7" s="79"/>
      <c r="N7" s="79"/>
      <c r="O7" s="79"/>
    </row>
    <row r="8" spans="1:15" x14ac:dyDescent="0.35">
      <c r="A8" s="80" t="s">
        <v>13</v>
      </c>
      <c r="B8" s="79"/>
      <c r="C8" s="79"/>
      <c r="D8" s="79"/>
      <c r="E8" s="79"/>
      <c r="F8" s="79"/>
      <c r="G8" s="79"/>
      <c r="H8" s="79"/>
      <c r="I8" s="79"/>
      <c r="J8" s="79"/>
      <c r="K8" s="79"/>
      <c r="L8" s="79"/>
      <c r="M8" s="79"/>
      <c r="N8" s="79"/>
      <c r="O8" s="79"/>
    </row>
    <row r="9" spans="1:15" s="23" customFormat="1" ht="304.5" x14ac:dyDescent="0.35">
      <c r="A9" s="40" t="s">
        <v>184</v>
      </c>
      <c r="B9" s="12" t="s">
        <v>15</v>
      </c>
      <c r="C9" s="12" t="s">
        <v>16</v>
      </c>
      <c r="D9" s="12">
        <v>100</v>
      </c>
      <c r="E9" s="12">
        <v>440</v>
      </c>
      <c r="F9" s="12">
        <v>92</v>
      </c>
      <c r="G9" s="54">
        <v>134</v>
      </c>
      <c r="H9" s="36" t="s">
        <v>370</v>
      </c>
      <c r="I9" s="12">
        <f>G9</f>
        <v>134</v>
      </c>
      <c r="J9" s="19">
        <v>1</v>
      </c>
      <c r="K9" s="19">
        <f>I9/E9</f>
        <v>0.30454545454545456</v>
      </c>
      <c r="L9" s="12">
        <v>110</v>
      </c>
      <c r="M9" s="12">
        <v>116</v>
      </c>
      <c r="N9" s="12">
        <v>122</v>
      </c>
      <c r="O9" s="72" t="s">
        <v>415</v>
      </c>
    </row>
    <row r="10" spans="1:15" s="23" customFormat="1" x14ac:dyDescent="0.35">
      <c r="A10" s="71" t="s">
        <v>18</v>
      </c>
      <c r="B10" s="70"/>
      <c r="C10" s="70"/>
      <c r="D10" s="70"/>
      <c r="E10" s="70"/>
      <c r="F10" s="70"/>
      <c r="G10" s="70"/>
      <c r="H10" s="70"/>
      <c r="I10" s="70"/>
      <c r="J10" s="70"/>
      <c r="K10" s="70"/>
      <c r="L10" s="70"/>
      <c r="M10" s="70"/>
      <c r="N10" s="70"/>
      <c r="O10" s="70"/>
    </row>
    <row r="11" spans="1:15" s="23" customFormat="1" ht="29" x14ac:dyDescent="0.35">
      <c r="A11" s="8" t="s">
        <v>192</v>
      </c>
      <c r="B11" s="12" t="s">
        <v>15</v>
      </c>
      <c r="C11" s="12" t="s">
        <v>16</v>
      </c>
      <c r="D11" s="12">
        <v>44</v>
      </c>
      <c r="E11" s="12">
        <v>100</v>
      </c>
      <c r="F11" s="12">
        <v>25</v>
      </c>
      <c r="G11" s="12">
        <v>36</v>
      </c>
      <c r="H11" s="8" t="s">
        <v>193</v>
      </c>
      <c r="I11" s="12">
        <f>G11</f>
        <v>36</v>
      </c>
      <c r="J11" s="19">
        <v>1</v>
      </c>
      <c r="K11" s="19">
        <f>I11/E11</f>
        <v>0.36</v>
      </c>
      <c r="L11" s="12">
        <v>25</v>
      </c>
      <c r="M11" s="12">
        <v>25</v>
      </c>
      <c r="N11" s="12">
        <v>25</v>
      </c>
      <c r="O11" s="36" t="s">
        <v>416</v>
      </c>
    </row>
    <row r="12" spans="1:15" s="23" customFormat="1" ht="29" x14ac:dyDescent="0.35">
      <c r="A12" s="8" t="s">
        <v>189</v>
      </c>
      <c r="B12" s="12" t="s">
        <v>15</v>
      </c>
      <c r="C12" s="12" t="s">
        <v>190</v>
      </c>
      <c r="D12" s="12">
        <v>1619170</v>
      </c>
      <c r="E12" s="12">
        <v>5000000</v>
      </c>
      <c r="F12" s="12">
        <v>1250000</v>
      </c>
      <c r="G12" s="12">
        <v>1779304110</v>
      </c>
      <c r="H12" s="8" t="s">
        <v>191</v>
      </c>
      <c r="I12" s="12">
        <f>G12</f>
        <v>1779304110</v>
      </c>
      <c r="J12" s="19">
        <v>1</v>
      </c>
      <c r="K12" s="19">
        <f>1779304/5000000</f>
        <v>0.35586079999999998</v>
      </c>
      <c r="L12" s="12">
        <v>1250000</v>
      </c>
      <c r="M12" s="12">
        <v>1250000</v>
      </c>
      <c r="N12" s="12">
        <v>1250000</v>
      </c>
      <c r="O12" s="36" t="s">
        <v>416</v>
      </c>
    </row>
    <row r="13" spans="1:15" s="23" customFormat="1" ht="101.5" x14ac:dyDescent="0.35">
      <c r="A13" s="8" t="s">
        <v>187</v>
      </c>
      <c r="B13" s="12" t="s">
        <v>15</v>
      </c>
      <c r="C13" s="12" t="s">
        <v>16</v>
      </c>
      <c r="D13" s="12">
        <v>14</v>
      </c>
      <c r="E13" s="12">
        <v>56</v>
      </c>
      <c r="F13" s="12">
        <v>14</v>
      </c>
      <c r="G13" s="12">
        <v>21</v>
      </c>
      <c r="H13" s="60" t="s">
        <v>188</v>
      </c>
      <c r="I13" s="12">
        <f>G13</f>
        <v>21</v>
      </c>
      <c r="J13" s="19">
        <v>1</v>
      </c>
      <c r="K13" s="19">
        <f>I13/E13</f>
        <v>0.375</v>
      </c>
      <c r="L13" s="12">
        <v>14</v>
      </c>
      <c r="M13" s="12">
        <v>14</v>
      </c>
      <c r="N13" s="12">
        <v>14</v>
      </c>
      <c r="O13" s="36" t="s">
        <v>416</v>
      </c>
    </row>
    <row r="14" spans="1:15" s="23" customFormat="1" ht="409.5" x14ac:dyDescent="0.35">
      <c r="A14" s="8" t="s">
        <v>185</v>
      </c>
      <c r="B14" s="12" t="s">
        <v>15</v>
      </c>
      <c r="C14" s="12" t="s">
        <v>16</v>
      </c>
      <c r="D14" s="12">
        <v>26</v>
      </c>
      <c r="E14" s="12">
        <v>20</v>
      </c>
      <c r="F14" s="12">
        <v>5</v>
      </c>
      <c r="G14" s="12">
        <v>5</v>
      </c>
      <c r="H14" s="8" t="s">
        <v>186</v>
      </c>
      <c r="I14" s="12">
        <f>G14</f>
        <v>5</v>
      </c>
      <c r="J14" s="19">
        <f>G14/F14</f>
        <v>1</v>
      </c>
      <c r="K14" s="19">
        <f>I14/E14</f>
        <v>0.25</v>
      </c>
      <c r="L14" s="12">
        <v>5</v>
      </c>
      <c r="M14" s="12">
        <v>5</v>
      </c>
      <c r="N14" s="12">
        <v>5</v>
      </c>
      <c r="O14" s="36" t="s">
        <v>416</v>
      </c>
    </row>
    <row r="15" spans="1:15" s="23" customFormat="1" x14ac:dyDescent="0.35">
      <c r="A15" s="69" t="s">
        <v>194</v>
      </c>
      <c r="B15" s="70"/>
      <c r="C15" s="70"/>
      <c r="D15" s="70"/>
      <c r="E15" s="70"/>
      <c r="F15" s="70"/>
      <c r="G15" s="70"/>
      <c r="H15" s="70"/>
      <c r="I15" s="70"/>
      <c r="J15" s="70"/>
      <c r="K15" s="70"/>
      <c r="L15" s="70"/>
      <c r="M15" s="70"/>
      <c r="N15" s="70"/>
      <c r="O15" s="70"/>
    </row>
    <row r="16" spans="1:15" s="23" customFormat="1" x14ac:dyDescent="0.35">
      <c r="A16" s="71" t="s">
        <v>13</v>
      </c>
      <c r="B16" s="70"/>
      <c r="C16" s="70"/>
      <c r="D16" s="70"/>
      <c r="E16" s="70"/>
      <c r="F16" s="70"/>
      <c r="G16" s="70"/>
      <c r="H16" s="70"/>
      <c r="I16" s="70"/>
      <c r="J16" s="70"/>
      <c r="K16" s="70"/>
      <c r="L16" s="70"/>
      <c r="M16" s="70"/>
      <c r="N16" s="70"/>
      <c r="O16" s="70"/>
    </row>
    <row r="17" spans="1:15" s="23" customFormat="1" ht="130.5" x14ac:dyDescent="0.35">
      <c r="A17" s="8" t="s">
        <v>195</v>
      </c>
      <c r="B17" s="12" t="s">
        <v>15</v>
      </c>
      <c r="C17" s="12" t="s">
        <v>16</v>
      </c>
      <c r="D17" s="12">
        <v>0</v>
      </c>
      <c r="E17" s="12">
        <v>1</v>
      </c>
      <c r="F17" s="12">
        <v>1</v>
      </c>
      <c r="G17" s="12">
        <v>1</v>
      </c>
      <c r="H17" s="40" t="s">
        <v>456</v>
      </c>
      <c r="I17" s="12">
        <f>G17</f>
        <v>1</v>
      </c>
      <c r="J17" s="19">
        <f>G17/F17</f>
        <v>1</v>
      </c>
      <c r="K17" s="19">
        <f>I17/E17</f>
        <v>1</v>
      </c>
      <c r="L17" s="12">
        <v>0</v>
      </c>
      <c r="M17" s="12">
        <v>0</v>
      </c>
      <c r="N17" s="12">
        <v>0</v>
      </c>
      <c r="O17" s="72" t="s">
        <v>417</v>
      </c>
    </row>
    <row r="18" spans="1:15" s="23" customFormat="1" x14ac:dyDescent="0.35">
      <c r="A18" s="71" t="s">
        <v>18</v>
      </c>
      <c r="B18" s="70"/>
      <c r="C18" s="70"/>
      <c r="D18" s="70"/>
      <c r="E18" s="70"/>
      <c r="F18" s="70"/>
      <c r="G18" s="70"/>
      <c r="H18" s="70"/>
      <c r="I18" s="70"/>
      <c r="J18" s="70"/>
      <c r="K18" s="70"/>
      <c r="L18" s="70"/>
      <c r="M18" s="70"/>
      <c r="N18" s="70"/>
      <c r="O18" s="70"/>
    </row>
    <row r="19" spans="1:15" s="23" customFormat="1" ht="58" x14ac:dyDescent="0.35">
      <c r="A19" s="8" t="s">
        <v>200</v>
      </c>
      <c r="B19" s="12" t="s">
        <v>15</v>
      </c>
      <c r="C19" s="12" t="s">
        <v>16</v>
      </c>
      <c r="D19" s="12">
        <v>50</v>
      </c>
      <c r="E19" s="12">
        <v>650</v>
      </c>
      <c r="F19" s="12">
        <v>50</v>
      </c>
      <c r="G19" s="12">
        <v>123</v>
      </c>
      <c r="H19" s="8" t="s">
        <v>201</v>
      </c>
      <c r="I19" s="12">
        <f>G19</f>
        <v>123</v>
      </c>
      <c r="J19" s="19">
        <v>1</v>
      </c>
      <c r="K19" s="19">
        <f>I19/E19</f>
        <v>0.18923076923076923</v>
      </c>
      <c r="L19" s="12">
        <v>100</v>
      </c>
      <c r="M19" s="12">
        <v>200</v>
      </c>
      <c r="N19" s="12">
        <v>300</v>
      </c>
      <c r="O19" s="36" t="s">
        <v>420</v>
      </c>
    </row>
    <row r="20" spans="1:15" s="23" customFormat="1" ht="116" x14ac:dyDescent="0.35">
      <c r="A20" s="8" t="s">
        <v>199</v>
      </c>
      <c r="B20" s="12" t="s">
        <v>15</v>
      </c>
      <c r="C20" s="12" t="s">
        <v>16</v>
      </c>
      <c r="D20" s="12">
        <v>692</v>
      </c>
      <c r="E20" s="12">
        <v>3319</v>
      </c>
      <c r="F20" s="12">
        <v>751</v>
      </c>
      <c r="G20" s="54">
        <v>807</v>
      </c>
      <c r="H20" s="63" t="s">
        <v>481</v>
      </c>
      <c r="I20" s="12">
        <f>G20</f>
        <v>807</v>
      </c>
      <c r="J20" s="19">
        <v>1</v>
      </c>
      <c r="K20" s="19">
        <f>I20/E20</f>
        <v>0.24314552576077131</v>
      </c>
      <c r="L20" s="12">
        <v>791</v>
      </c>
      <c r="M20" s="12">
        <v>878</v>
      </c>
      <c r="N20" s="12">
        <v>899</v>
      </c>
      <c r="O20" s="36" t="s">
        <v>421</v>
      </c>
    </row>
    <row r="21" spans="1:15" s="23" customFormat="1" ht="43.5" x14ac:dyDescent="0.35">
      <c r="A21" s="8" t="s">
        <v>198</v>
      </c>
      <c r="B21" s="12" t="s">
        <v>15</v>
      </c>
      <c r="C21" s="12" t="s">
        <v>42</v>
      </c>
      <c r="D21" s="12">
        <v>15</v>
      </c>
      <c r="E21" s="12">
        <v>25</v>
      </c>
      <c r="F21" s="12">
        <v>0</v>
      </c>
      <c r="G21" s="12">
        <v>0</v>
      </c>
      <c r="H21" s="8" t="s">
        <v>66</v>
      </c>
      <c r="I21" s="12">
        <v>0</v>
      </c>
      <c r="J21" s="20">
        <v>0</v>
      </c>
      <c r="K21" s="20">
        <v>0</v>
      </c>
      <c r="L21" s="12">
        <v>10</v>
      </c>
      <c r="M21" s="12">
        <v>15</v>
      </c>
      <c r="N21" s="12">
        <v>25</v>
      </c>
      <c r="O21" s="36" t="s">
        <v>420</v>
      </c>
    </row>
    <row r="22" spans="1:15" s="23" customFormat="1" ht="101.5" x14ac:dyDescent="0.35">
      <c r="A22" s="8" t="s">
        <v>196</v>
      </c>
      <c r="B22" s="12" t="s">
        <v>15</v>
      </c>
      <c r="C22" s="12" t="s">
        <v>16</v>
      </c>
      <c r="D22" s="12">
        <v>201</v>
      </c>
      <c r="E22" s="12">
        <v>230</v>
      </c>
      <c r="F22" s="12">
        <v>200</v>
      </c>
      <c r="G22" s="12">
        <v>380</v>
      </c>
      <c r="H22" s="8" t="s">
        <v>197</v>
      </c>
      <c r="I22" s="12">
        <f>G22</f>
        <v>380</v>
      </c>
      <c r="J22" s="19">
        <v>1</v>
      </c>
      <c r="K22" s="19">
        <v>1</v>
      </c>
      <c r="L22" s="12">
        <v>210</v>
      </c>
      <c r="M22" s="12">
        <v>220</v>
      </c>
      <c r="N22" s="12">
        <v>230</v>
      </c>
      <c r="O22" s="36" t="s">
        <v>418</v>
      </c>
    </row>
    <row r="23" spans="1:15" s="23" customFormat="1" x14ac:dyDescent="0.35">
      <c r="A23" s="69" t="s">
        <v>202</v>
      </c>
      <c r="B23" s="70"/>
      <c r="C23" s="70"/>
      <c r="D23" s="70"/>
      <c r="E23" s="70"/>
      <c r="F23" s="70"/>
      <c r="G23" s="70"/>
      <c r="H23" s="70"/>
      <c r="I23" s="70"/>
      <c r="J23" s="70"/>
      <c r="K23" s="70"/>
      <c r="L23" s="70"/>
      <c r="M23" s="70"/>
      <c r="N23" s="70"/>
      <c r="O23" s="70"/>
    </row>
    <row r="24" spans="1:15" s="23" customFormat="1" x14ac:dyDescent="0.35">
      <c r="A24" s="71" t="s">
        <v>13</v>
      </c>
      <c r="B24" s="70"/>
      <c r="C24" s="70"/>
      <c r="D24" s="70"/>
      <c r="E24" s="70"/>
      <c r="F24" s="70"/>
      <c r="G24" s="70"/>
      <c r="H24" s="70"/>
      <c r="I24" s="70"/>
      <c r="J24" s="70"/>
      <c r="K24" s="70"/>
      <c r="L24" s="70"/>
      <c r="M24" s="70"/>
      <c r="N24" s="70"/>
      <c r="O24" s="70"/>
    </row>
    <row r="25" spans="1:15" s="23" customFormat="1" ht="43.5" x14ac:dyDescent="0.35">
      <c r="A25" s="8" t="s">
        <v>203</v>
      </c>
      <c r="B25" s="12" t="s">
        <v>15</v>
      </c>
      <c r="C25" s="12" t="s">
        <v>16</v>
      </c>
      <c r="D25" s="12">
        <v>37</v>
      </c>
      <c r="E25" s="12">
        <v>317</v>
      </c>
      <c r="F25" s="12">
        <v>81</v>
      </c>
      <c r="G25" s="12">
        <v>314</v>
      </c>
      <c r="H25" s="60" t="s">
        <v>204</v>
      </c>
      <c r="I25" s="12">
        <f>G25</f>
        <v>314</v>
      </c>
      <c r="J25" s="19">
        <v>1</v>
      </c>
      <c r="K25" s="19">
        <f>I25/E25</f>
        <v>0.99053627760252361</v>
      </c>
      <c r="L25" s="12">
        <v>78</v>
      </c>
      <c r="M25" s="12">
        <v>78</v>
      </c>
      <c r="N25" s="12">
        <v>80</v>
      </c>
      <c r="O25" s="72" t="s">
        <v>419</v>
      </c>
    </row>
    <row r="26" spans="1:15" s="23" customFormat="1" x14ac:dyDescent="0.35">
      <c r="A26" s="71" t="s">
        <v>18</v>
      </c>
      <c r="B26" s="70"/>
      <c r="C26" s="70"/>
      <c r="D26" s="70"/>
      <c r="E26" s="70"/>
      <c r="F26" s="70"/>
      <c r="G26" s="70"/>
      <c r="H26" s="70"/>
      <c r="I26" s="70"/>
      <c r="J26" s="70"/>
      <c r="K26" s="70"/>
      <c r="L26" s="70"/>
      <c r="M26" s="70"/>
      <c r="N26" s="70"/>
      <c r="O26" s="70"/>
    </row>
    <row r="27" spans="1:15" s="23" customFormat="1" ht="87" x14ac:dyDescent="0.35">
      <c r="A27" s="8" t="s">
        <v>209</v>
      </c>
      <c r="B27" s="12" t="s">
        <v>15</v>
      </c>
      <c r="C27" s="12" t="s">
        <v>16</v>
      </c>
      <c r="D27" s="12">
        <v>33</v>
      </c>
      <c r="E27" s="12">
        <v>311</v>
      </c>
      <c r="F27" s="12">
        <v>77</v>
      </c>
      <c r="G27" s="12">
        <v>310</v>
      </c>
      <c r="H27" s="8" t="s">
        <v>210</v>
      </c>
      <c r="I27" s="12">
        <f>G27</f>
        <v>310</v>
      </c>
      <c r="J27" s="19">
        <v>1</v>
      </c>
      <c r="K27" s="41">
        <f>I27/E27</f>
        <v>0.99678456591639875</v>
      </c>
      <c r="L27" s="12">
        <v>78</v>
      </c>
      <c r="M27" s="12">
        <v>78</v>
      </c>
      <c r="N27" s="12">
        <v>78</v>
      </c>
      <c r="O27" s="36" t="s">
        <v>419</v>
      </c>
    </row>
    <row r="28" spans="1:15" s="23" customFormat="1" ht="217.5" x14ac:dyDescent="0.35">
      <c r="A28" s="8" t="s">
        <v>207</v>
      </c>
      <c r="B28" s="12" t="s">
        <v>15</v>
      </c>
      <c r="C28" s="12" t="s">
        <v>16</v>
      </c>
      <c r="D28" s="12">
        <v>0</v>
      </c>
      <c r="E28" s="12">
        <v>1</v>
      </c>
      <c r="F28" s="12">
        <v>0</v>
      </c>
      <c r="G28" s="12">
        <v>0</v>
      </c>
      <c r="H28" s="63" t="s">
        <v>208</v>
      </c>
      <c r="I28" s="12">
        <v>0</v>
      </c>
      <c r="J28" s="20">
        <v>0</v>
      </c>
      <c r="K28" s="20">
        <v>0</v>
      </c>
      <c r="L28" s="12">
        <v>1</v>
      </c>
      <c r="M28" s="12">
        <v>0</v>
      </c>
      <c r="N28" s="12">
        <v>0</v>
      </c>
      <c r="O28" s="36" t="s">
        <v>422</v>
      </c>
    </row>
    <row r="29" spans="1:15" s="23" customFormat="1" ht="58" x14ac:dyDescent="0.35">
      <c r="A29" s="8" t="s">
        <v>205</v>
      </c>
      <c r="B29" s="12" t="s">
        <v>15</v>
      </c>
      <c r="C29" s="12" t="s">
        <v>16</v>
      </c>
      <c r="D29" s="12">
        <v>4</v>
      </c>
      <c r="E29" s="12">
        <v>6</v>
      </c>
      <c r="F29" s="12">
        <v>4</v>
      </c>
      <c r="G29" s="12">
        <v>4</v>
      </c>
      <c r="H29" s="8" t="s">
        <v>206</v>
      </c>
      <c r="I29" s="12">
        <f>G29</f>
        <v>4</v>
      </c>
      <c r="J29" s="19">
        <f>G29/F29</f>
        <v>1</v>
      </c>
      <c r="K29" s="19">
        <f>I29/E29</f>
        <v>0.66666666666666663</v>
      </c>
      <c r="L29" s="12">
        <v>0</v>
      </c>
      <c r="M29" s="12">
        <v>0</v>
      </c>
      <c r="N29" s="12">
        <v>6</v>
      </c>
      <c r="O29" s="36" t="s">
        <v>419</v>
      </c>
    </row>
    <row r="30" spans="1:15" s="23" customFormat="1" x14ac:dyDescent="0.35">
      <c r="A30" s="69" t="s">
        <v>211</v>
      </c>
      <c r="B30" s="70"/>
      <c r="C30" s="70"/>
      <c r="D30" s="70"/>
      <c r="E30" s="70"/>
      <c r="F30" s="70"/>
      <c r="G30" s="70"/>
      <c r="H30" s="70"/>
      <c r="I30" s="70"/>
      <c r="J30" s="70"/>
      <c r="K30" s="70"/>
      <c r="L30" s="70"/>
      <c r="M30" s="70"/>
      <c r="N30" s="70"/>
      <c r="O30" s="70"/>
    </row>
    <row r="31" spans="1:15" s="23" customFormat="1" x14ac:dyDescent="0.35">
      <c r="A31" s="71" t="s">
        <v>13</v>
      </c>
      <c r="B31" s="70"/>
      <c r="C31" s="70"/>
      <c r="D31" s="70"/>
      <c r="E31" s="70"/>
      <c r="F31" s="70"/>
      <c r="G31" s="70"/>
      <c r="H31" s="70"/>
      <c r="I31" s="70"/>
      <c r="J31" s="70"/>
      <c r="K31" s="70"/>
      <c r="L31" s="70"/>
      <c r="M31" s="70"/>
      <c r="N31" s="70"/>
      <c r="O31" s="70"/>
    </row>
    <row r="32" spans="1:15" s="23" customFormat="1" x14ac:dyDescent="0.35">
      <c r="A32" s="8" t="s">
        <v>212</v>
      </c>
      <c r="B32" s="12" t="s">
        <v>15</v>
      </c>
      <c r="C32" s="12" t="s">
        <v>16</v>
      </c>
      <c r="D32" s="12">
        <v>0</v>
      </c>
      <c r="E32" s="12">
        <v>1</v>
      </c>
      <c r="F32" s="12">
        <v>0</v>
      </c>
      <c r="G32" s="12">
        <v>0</v>
      </c>
      <c r="H32" s="8" t="s">
        <v>66</v>
      </c>
      <c r="I32" s="12">
        <v>0</v>
      </c>
      <c r="J32" s="20">
        <v>0</v>
      </c>
      <c r="K32" s="20">
        <v>0</v>
      </c>
      <c r="L32" s="12">
        <v>1</v>
      </c>
      <c r="M32" s="12">
        <v>0</v>
      </c>
      <c r="N32" s="12">
        <v>0</v>
      </c>
      <c r="O32" s="72" t="s">
        <v>423</v>
      </c>
    </row>
    <row r="33" spans="1:15" s="23" customFormat="1" x14ac:dyDescent="0.35">
      <c r="A33" s="71" t="s">
        <v>18</v>
      </c>
      <c r="B33" s="70"/>
      <c r="C33" s="70"/>
      <c r="D33" s="70"/>
      <c r="E33" s="70"/>
      <c r="F33" s="70"/>
      <c r="G33" s="70"/>
      <c r="H33" s="70"/>
      <c r="I33" s="70"/>
      <c r="J33" s="70"/>
      <c r="K33" s="70"/>
      <c r="L33" s="70"/>
      <c r="M33" s="70"/>
      <c r="N33" s="70"/>
      <c r="O33" s="70"/>
    </row>
    <row r="34" spans="1:15" s="23" customFormat="1" ht="43.5" x14ac:dyDescent="0.35">
      <c r="A34" s="8" t="s">
        <v>221</v>
      </c>
      <c r="B34" s="12" t="s">
        <v>15</v>
      </c>
      <c r="C34" s="12" t="s">
        <v>16</v>
      </c>
      <c r="D34" s="12">
        <v>0</v>
      </c>
      <c r="E34" s="12">
        <v>3</v>
      </c>
      <c r="F34" s="12">
        <v>1</v>
      </c>
      <c r="G34" s="12">
        <v>1</v>
      </c>
      <c r="H34" s="8" t="s">
        <v>222</v>
      </c>
      <c r="I34" s="12">
        <f>G34</f>
        <v>1</v>
      </c>
      <c r="J34" s="19">
        <f>G34/F34</f>
        <v>1</v>
      </c>
      <c r="K34" s="19">
        <f>I34/E34</f>
        <v>0.33333333333333331</v>
      </c>
      <c r="L34" s="12">
        <v>2</v>
      </c>
      <c r="M34" s="12">
        <v>2</v>
      </c>
      <c r="N34" s="12">
        <v>3</v>
      </c>
      <c r="O34" s="36" t="s">
        <v>423</v>
      </c>
    </row>
    <row r="35" spans="1:15" s="23" customFormat="1" ht="43.5" x14ac:dyDescent="0.35">
      <c r="A35" s="8" t="s">
        <v>219</v>
      </c>
      <c r="B35" s="12" t="s">
        <v>15</v>
      </c>
      <c r="C35" s="12" t="s">
        <v>16</v>
      </c>
      <c r="D35" s="12">
        <v>52</v>
      </c>
      <c r="E35" s="12">
        <v>120</v>
      </c>
      <c r="F35" s="12">
        <v>30</v>
      </c>
      <c r="G35" s="12">
        <v>39</v>
      </c>
      <c r="H35" s="8" t="s">
        <v>220</v>
      </c>
      <c r="I35" s="12">
        <f>G35</f>
        <v>39</v>
      </c>
      <c r="J35" s="19">
        <v>1</v>
      </c>
      <c r="K35" s="19">
        <f>I35/E35</f>
        <v>0.32500000000000001</v>
      </c>
      <c r="L35" s="12">
        <v>30</v>
      </c>
      <c r="M35" s="12">
        <v>30</v>
      </c>
      <c r="N35" s="12">
        <v>30</v>
      </c>
      <c r="O35" s="36" t="s">
        <v>423</v>
      </c>
    </row>
    <row r="36" spans="1:15" s="23" customFormat="1" ht="43.5" x14ac:dyDescent="0.35">
      <c r="A36" s="8" t="s">
        <v>217</v>
      </c>
      <c r="B36" s="12" t="s">
        <v>15</v>
      </c>
      <c r="C36" s="12" t="s">
        <v>16</v>
      </c>
      <c r="D36" s="12">
        <v>1480</v>
      </c>
      <c r="E36" s="12">
        <v>3000</v>
      </c>
      <c r="F36" s="12">
        <v>750</v>
      </c>
      <c r="G36" s="12">
        <v>1034</v>
      </c>
      <c r="H36" s="8" t="s">
        <v>218</v>
      </c>
      <c r="I36" s="12">
        <f>G36</f>
        <v>1034</v>
      </c>
      <c r="J36" s="19">
        <v>1</v>
      </c>
      <c r="K36" s="19">
        <f>I36/E36</f>
        <v>0.34466666666666668</v>
      </c>
      <c r="L36" s="12">
        <v>750</v>
      </c>
      <c r="M36" s="12">
        <v>750</v>
      </c>
      <c r="N36" s="12">
        <v>750</v>
      </c>
      <c r="O36" s="36" t="s">
        <v>423</v>
      </c>
    </row>
    <row r="37" spans="1:15" s="23" customFormat="1" ht="58" x14ac:dyDescent="0.35">
      <c r="A37" s="8" t="s">
        <v>215</v>
      </c>
      <c r="B37" s="12" t="s">
        <v>20</v>
      </c>
      <c r="C37" s="12" t="s">
        <v>16</v>
      </c>
      <c r="D37" s="12">
        <v>151</v>
      </c>
      <c r="E37" s="12">
        <v>151</v>
      </c>
      <c r="F37" s="12">
        <v>151</v>
      </c>
      <c r="G37" s="12">
        <v>151</v>
      </c>
      <c r="H37" s="60" t="s">
        <v>216</v>
      </c>
      <c r="I37" s="12">
        <f>G37</f>
        <v>151</v>
      </c>
      <c r="J37" s="19">
        <f>G37/F37</f>
        <v>1</v>
      </c>
      <c r="K37" s="19">
        <f>I37/E37</f>
        <v>1</v>
      </c>
      <c r="L37" s="12">
        <v>151</v>
      </c>
      <c r="M37" s="12">
        <v>151</v>
      </c>
      <c r="N37" s="12">
        <v>151</v>
      </c>
      <c r="O37" s="36" t="s">
        <v>381</v>
      </c>
    </row>
    <row r="38" spans="1:15" s="23" customFormat="1" ht="58" x14ac:dyDescent="0.35">
      <c r="A38" s="8" t="s">
        <v>213</v>
      </c>
      <c r="B38" s="12" t="s">
        <v>20</v>
      </c>
      <c r="C38" s="12" t="s">
        <v>16</v>
      </c>
      <c r="D38" s="12">
        <v>111</v>
      </c>
      <c r="E38" s="12">
        <v>111</v>
      </c>
      <c r="F38" s="12">
        <v>111</v>
      </c>
      <c r="G38" s="12">
        <v>111</v>
      </c>
      <c r="H38" s="60" t="s">
        <v>214</v>
      </c>
      <c r="I38" s="12">
        <f>G38</f>
        <v>111</v>
      </c>
      <c r="J38" s="19">
        <f>G38/F38</f>
        <v>1</v>
      </c>
      <c r="K38" s="19">
        <f>I38/E38</f>
        <v>1</v>
      </c>
      <c r="L38" s="12">
        <v>111</v>
      </c>
      <c r="M38" s="12">
        <v>111</v>
      </c>
      <c r="N38" s="12">
        <v>111</v>
      </c>
      <c r="O38" s="36" t="s">
        <v>381</v>
      </c>
    </row>
    <row r="39" spans="1:15" s="23" customFormat="1" x14ac:dyDescent="0.35">
      <c r="A39" s="69" t="s">
        <v>223</v>
      </c>
      <c r="B39" s="70"/>
      <c r="C39" s="70"/>
      <c r="D39" s="70"/>
      <c r="E39" s="70"/>
      <c r="F39" s="70"/>
      <c r="G39" s="70"/>
      <c r="H39" s="70"/>
      <c r="I39" s="70"/>
      <c r="J39" s="70"/>
      <c r="K39" s="70"/>
      <c r="L39" s="70"/>
      <c r="M39" s="70"/>
      <c r="N39" s="70"/>
      <c r="O39" s="70"/>
    </row>
    <row r="40" spans="1:15" s="23" customFormat="1" x14ac:dyDescent="0.35">
      <c r="A40" s="71" t="s">
        <v>13</v>
      </c>
      <c r="B40" s="70"/>
      <c r="C40" s="70"/>
      <c r="D40" s="70"/>
      <c r="E40" s="70"/>
      <c r="F40" s="70"/>
      <c r="G40" s="70"/>
      <c r="H40" s="70"/>
      <c r="I40" s="70"/>
      <c r="J40" s="70"/>
      <c r="K40" s="70"/>
      <c r="L40" s="70"/>
      <c r="M40" s="70"/>
      <c r="N40" s="70"/>
      <c r="O40" s="70"/>
    </row>
    <row r="41" spans="1:15" s="23" customFormat="1" ht="29" x14ac:dyDescent="0.35">
      <c r="A41" s="8" t="s">
        <v>224</v>
      </c>
      <c r="B41" s="12" t="s">
        <v>15</v>
      </c>
      <c r="C41" s="12" t="s">
        <v>16</v>
      </c>
      <c r="D41" s="12">
        <v>0</v>
      </c>
      <c r="E41" s="12">
        <v>7</v>
      </c>
      <c r="F41" s="12">
        <v>0</v>
      </c>
      <c r="G41" s="12">
        <v>0</v>
      </c>
      <c r="H41" s="8" t="s">
        <v>66</v>
      </c>
      <c r="I41" s="12">
        <v>0</v>
      </c>
      <c r="J41" s="20">
        <v>0</v>
      </c>
      <c r="K41" s="20">
        <v>0</v>
      </c>
      <c r="L41" s="12">
        <v>7</v>
      </c>
      <c r="M41" s="12">
        <v>0</v>
      </c>
      <c r="N41" s="12">
        <v>0</v>
      </c>
      <c r="O41" s="72" t="s">
        <v>424</v>
      </c>
    </row>
    <row r="42" spans="1:15" s="23" customFormat="1" x14ac:dyDescent="0.35">
      <c r="A42" s="71" t="s">
        <v>18</v>
      </c>
      <c r="B42" s="70"/>
      <c r="C42" s="70"/>
      <c r="D42" s="70"/>
      <c r="E42" s="70"/>
      <c r="F42" s="70"/>
      <c r="G42" s="70"/>
      <c r="H42" s="70"/>
      <c r="I42" s="70"/>
      <c r="J42" s="70"/>
      <c r="K42" s="70"/>
      <c r="L42" s="70"/>
      <c r="M42" s="70"/>
      <c r="N42" s="70"/>
      <c r="O42" s="70"/>
    </row>
    <row r="43" spans="1:15" s="23" customFormat="1" ht="29" x14ac:dyDescent="0.35">
      <c r="A43" s="8" t="s">
        <v>227</v>
      </c>
      <c r="B43" s="12" t="s">
        <v>15</v>
      </c>
      <c r="C43" s="12" t="s">
        <v>16</v>
      </c>
      <c r="D43" s="12">
        <v>4</v>
      </c>
      <c r="E43" s="12">
        <v>7</v>
      </c>
      <c r="F43" s="12">
        <v>0</v>
      </c>
      <c r="G43" s="12">
        <v>0</v>
      </c>
      <c r="H43" s="8" t="s">
        <v>66</v>
      </c>
      <c r="I43" s="12">
        <v>0</v>
      </c>
      <c r="J43" s="20">
        <v>0</v>
      </c>
      <c r="K43" s="20">
        <v>0</v>
      </c>
      <c r="L43" s="12">
        <v>7</v>
      </c>
      <c r="M43" s="12">
        <v>7</v>
      </c>
      <c r="N43" s="12">
        <v>7</v>
      </c>
      <c r="O43" s="36" t="s">
        <v>424</v>
      </c>
    </row>
    <row r="44" spans="1:15" s="23" customFormat="1" ht="45" customHeight="1" x14ac:dyDescent="0.35">
      <c r="A44" s="8" t="s">
        <v>225</v>
      </c>
      <c r="B44" s="12" t="s">
        <v>15</v>
      </c>
      <c r="C44" s="12" t="s">
        <v>16</v>
      </c>
      <c r="D44" s="12">
        <v>3040</v>
      </c>
      <c r="E44" s="12">
        <v>3800</v>
      </c>
      <c r="F44" s="12">
        <v>800</v>
      </c>
      <c r="G44" s="12">
        <v>1110</v>
      </c>
      <c r="H44" s="8" t="s">
        <v>226</v>
      </c>
      <c r="I44" s="12">
        <f>G44</f>
        <v>1110</v>
      </c>
      <c r="J44" s="19">
        <v>1</v>
      </c>
      <c r="K44" s="19">
        <f>I44/E44</f>
        <v>0.29210526315789476</v>
      </c>
      <c r="L44" s="12">
        <v>900</v>
      </c>
      <c r="M44" s="12">
        <v>1000</v>
      </c>
      <c r="N44" s="12">
        <v>1100</v>
      </c>
      <c r="O44" s="36" t="s">
        <v>425</v>
      </c>
    </row>
    <row r="47" spans="1:15" ht="72.5" x14ac:dyDescent="0.35">
      <c r="A47" s="28" t="s">
        <v>470</v>
      </c>
      <c r="B47" s="17">
        <f>(J9+J14+J13+J12+J11+J17+J22+J20+J19+J25+J29+J27+J38+J37+J36+J35+J34+J44)/18</f>
        <v>1</v>
      </c>
      <c r="D47" s="28" t="s">
        <v>467</v>
      </c>
      <c r="E47" s="17">
        <f>(K9+K14+K13+K12+K11+K17+K22+K20+K19+K25+K29+K27+K38+K37+K36+K35+K34+K44)/18</f>
        <v>0.55704862904891561</v>
      </c>
    </row>
    <row r="48" spans="1:15" ht="116" x14ac:dyDescent="0.35">
      <c r="A48" s="18" t="s">
        <v>466</v>
      </c>
      <c r="B48" s="17">
        <f>B47*0.17</f>
        <v>0.17</v>
      </c>
      <c r="D48" s="28" t="s">
        <v>468</v>
      </c>
      <c r="E48" s="17">
        <f>E47*0.17</f>
        <v>9.4698266938315664E-2</v>
      </c>
    </row>
  </sheetData>
  <sheetProtection algorithmName="SHA-512" hashValue="BhlNZKoz+wvPkinswpj1x2IPpn4CbNzhkRi1LaV2cPDOeL1LkFdim7ke6nhboYWhjbG6WhVlDPbCjWmi3/INUw==" saltValue="4uaR4kh2HB7dZpQJngeiJQ==" spinCount="100000" sheet="1" formatCells="0" formatColumns="0" formatRows="0" insertColumns="0" insertRows="0" insertHyperlinks="0" deleteColumns="0" deleteRows="0" sort="0" autoFilter="0" pivotTables="0"/>
  <mergeCells count="20">
    <mergeCell ref="A39:O39"/>
    <mergeCell ref="A40:O40"/>
    <mergeCell ref="O41"/>
    <mergeCell ref="A42:O42"/>
    <mergeCell ref="A30:O30"/>
    <mergeCell ref="A31:O31"/>
    <mergeCell ref="O32"/>
    <mergeCell ref="A33:O33"/>
    <mergeCell ref="A24:O24"/>
    <mergeCell ref="O25"/>
    <mergeCell ref="A26:O26"/>
    <mergeCell ref="A15:O15"/>
    <mergeCell ref="A16:O16"/>
    <mergeCell ref="O17"/>
    <mergeCell ref="A18:O18"/>
    <mergeCell ref="A7:O7"/>
    <mergeCell ref="A8:O8"/>
    <mergeCell ref="O9"/>
    <mergeCell ref="A10:O10"/>
    <mergeCell ref="A23:O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8"/>
  <sheetViews>
    <sheetView workbookViewId="0">
      <pane ySplit="6" topLeftCell="A34" activePane="bottomLeft" state="frozen"/>
      <selection pane="bottomLeft" activeCell="G34" sqref="G34"/>
    </sheetView>
  </sheetViews>
  <sheetFormatPr baseColWidth="10" defaultColWidth="30" defaultRowHeight="14.5" x14ac:dyDescent="0.35"/>
  <cols>
    <col min="2" max="2" width="16.453125" style="11" bestFit="1" customWidth="1"/>
    <col min="3" max="3" width="14.7265625" style="11" customWidth="1"/>
    <col min="4" max="4" width="7.54296875" style="11" customWidth="1"/>
    <col min="5" max="5" width="12.26953125" style="11" customWidth="1"/>
    <col min="6" max="6" width="7.81640625" style="11" customWidth="1"/>
    <col min="7" max="7" width="13.1796875" style="11" customWidth="1"/>
    <col min="9" max="9" width="16.7265625" style="11" bestFit="1" customWidth="1"/>
    <col min="10" max="10" width="18.81640625" style="11" bestFit="1" customWidth="1"/>
    <col min="11" max="11" width="16.81640625" style="11" bestFit="1" customWidth="1"/>
    <col min="12" max="14" width="10.1796875" style="11" bestFit="1" customWidth="1"/>
  </cols>
  <sheetData>
    <row r="1" spans="1:15" x14ac:dyDescent="0.35">
      <c r="C1" s="13" t="s">
        <v>0</v>
      </c>
    </row>
    <row r="2" spans="1:15" x14ac:dyDescent="0.35">
      <c r="C2" s="13" t="s">
        <v>1</v>
      </c>
    </row>
    <row r="3" spans="1:15" x14ac:dyDescent="0.35">
      <c r="C3" s="13"/>
    </row>
    <row r="4" spans="1:15" x14ac:dyDescent="0.35">
      <c r="C4" s="13" t="s">
        <v>228</v>
      </c>
    </row>
    <row r="6" spans="1:15" s="9" customFormat="1" ht="29" x14ac:dyDescent="0.35">
      <c r="A6" s="31" t="s">
        <v>3</v>
      </c>
      <c r="B6" s="31" t="s">
        <v>4</v>
      </c>
      <c r="C6" s="35" t="s">
        <v>5</v>
      </c>
      <c r="D6" s="35" t="s">
        <v>6</v>
      </c>
      <c r="E6" s="35" t="s">
        <v>363</v>
      </c>
      <c r="F6" s="25" t="s">
        <v>7</v>
      </c>
      <c r="G6" s="26" t="s">
        <v>460</v>
      </c>
      <c r="H6" s="33" t="s">
        <v>461</v>
      </c>
      <c r="I6" s="34" t="s">
        <v>462</v>
      </c>
      <c r="J6" s="34" t="s">
        <v>463</v>
      </c>
      <c r="K6" s="34" t="s">
        <v>464</v>
      </c>
      <c r="L6" s="32" t="s">
        <v>8</v>
      </c>
      <c r="M6" s="32" t="s">
        <v>9</v>
      </c>
      <c r="N6" s="32" t="s">
        <v>10</v>
      </c>
      <c r="O6" s="31" t="s">
        <v>11</v>
      </c>
    </row>
    <row r="7" spans="1:15" s="23" customFormat="1" x14ac:dyDescent="0.35">
      <c r="A7" s="69" t="s">
        <v>229</v>
      </c>
      <c r="B7" s="70"/>
      <c r="C7" s="70"/>
      <c r="D7" s="70"/>
      <c r="E7" s="70"/>
      <c r="F7" s="70"/>
      <c r="G7" s="70"/>
      <c r="H7" s="70"/>
      <c r="I7" s="70"/>
      <c r="J7" s="70"/>
      <c r="K7" s="70"/>
      <c r="L7" s="70"/>
      <c r="M7" s="70"/>
      <c r="N7" s="70"/>
      <c r="O7" s="70"/>
    </row>
    <row r="8" spans="1:15" s="23" customFormat="1" x14ac:dyDescent="0.35">
      <c r="A8" s="71" t="s">
        <v>13</v>
      </c>
      <c r="B8" s="70"/>
      <c r="C8" s="70"/>
      <c r="D8" s="70"/>
      <c r="E8" s="70"/>
      <c r="F8" s="70"/>
      <c r="G8" s="70"/>
      <c r="H8" s="70"/>
      <c r="I8" s="70"/>
      <c r="J8" s="70"/>
      <c r="K8" s="70"/>
      <c r="L8" s="70"/>
      <c r="M8" s="70"/>
      <c r="N8" s="70"/>
      <c r="O8" s="70"/>
    </row>
    <row r="9" spans="1:15" s="23" customFormat="1" ht="58" x14ac:dyDescent="0.35">
      <c r="A9" s="8" t="s">
        <v>230</v>
      </c>
      <c r="B9" s="12" t="s">
        <v>15</v>
      </c>
      <c r="C9" s="12" t="s">
        <v>16</v>
      </c>
      <c r="D9" s="12">
        <v>100</v>
      </c>
      <c r="E9" s="12">
        <v>30</v>
      </c>
      <c r="F9" s="12">
        <v>6</v>
      </c>
      <c r="G9" s="12">
        <v>10</v>
      </c>
      <c r="H9" s="8" t="s">
        <v>231</v>
      </c>
      <c r="I9" s="12">
        <f>G9</f>
        <v>10</v>
      </c>
      <c r="J9" s="19">
        <v>1</v>
      </c>
      <c r="K9" s="19">
        <f>I9/E9</f>
        <v>0.33333333333333331</v>
      </c>
      <c r="L9" s="12">
        <v>15</v>
      </c>
      <c r="M9" s="12">
        <v>24</v>
      </c>
      <c r="N9" s="12">
        <v>30</v>
      </c>
      <c r="O9" s="72" t="s">
        <v>426</v>
      </c>
    </row>
    <row r="10" spans="1:15" s="23" customFormat="1" x14ac:dyDescent="0.35">
      <c r="A10" s="71" t="s">
        <v>18</v>
      </c>
      <c r="B10" s="70"/>
      <c r="C10" s="70"/>
      <c r="D10" s="70"/>
      <c r="E10" s="70"/>
      <c r="F10" s="70"/>
      <c r="G10" s="70"/>
      <c r="H10" s="70"/>
      <c r="I10" s="70"/>
      <c r="J10" s="70"/>
      <c r="K10" s="70"/>
      <c r="L10" s="70"/>
      <c r="M10" s="70"/>
      <c r="N10" s="70"/>
      <c r="O10" s="70"/>
    </row>
    <row r="11" spans="1:15" s="23" customFormat="1" ht="188.5" x14ac:dyDescent="0.35">
      <c r="A11" s="8" t="s">
        <v>243</v>
      </c>
      <c r="B11" s="12" t="s">
        <v>15</v>
      </c>
      <c r="C11" s="12" t="s">
        <v>16</v>
      </c>
      <c r="D11" s="12">
        <v>20</v>
      </c>
      <c r="E11" s="12">
        <v>6</v>
      </c>
      <c r="F11" s="12">
        <v>1</v>
      </c>
      <c r="G11" s="12">
        <v>1</v>
      </c>
      <c r="H11" s="8" t="s">
        <v>244</v>
      </c>
      <c r="I11" s="12">
        <f t="shared" ref="I11:I16" si="0">G11</f>
        <v>1</v>
      </c>
      <c r="J11" s="19">
        <f>G11/F11</f>
        <v>1</v>
      </c>
      <c r="K11" s="19">
        <f>I11/E11</f>
        <v>0.16666666666666666</v>
      </c>
      <c r="L11" s="12">
        <v>3</v>
      </c>
      <c r="M11" s="12">
        <v>5</v>
      </c>
      <c r="N11" s="12">
        <v>6</v>
      </c>
      <c r="O11" s="36" t="s">
        <v>432</v>
      </c>
    </row>
    <row r="12" spans="1:15" s="23" customFormat="1" ht="246.5" x14ac:dyDescent="0.35">
      <c r="A12" s="8" t="s">
        <v>241</v>
      </c>
      <c r="B12" s="12" t="s">
        <v>15</v>
      </c>
      <c r="C12" s="12" t="s">
        <v>16</v>
      </c>
      <c r="D12" s="12">
        <v>30</v>
      </c>
      <c r="E12" s="12">
        <v>6</v>
      </c>
      <c r="F12" s="12">
        <v>1</v>
      </c>
      <c r="G12" s="12">
        <v>2</v>
      </c>
      <c r="H12" s="8" t="s">
        <v>242</v>
      </c>
      <c r="I12" s="12">
        <f t="shared" si="0"/>
        <v>2</v>
      </c>
      <c r="J12" s="19">
        <v>1</v>
      </c>
      <c r="K12" s="19">
        <f>I12/E12</f>
        <v>0.33333333333333331</v>
      </c>
      <c r="L12" s="12">
        <v>3</v>
      </c>
      <c r="M12" s="12">
        <v>5</v>
      </c>
      <c r="N12" s="12">
        <v>6</v>
      </c>
      <c r="O12" s="36" t="s">
        <v>431</v>
      </c>
    </row>
    <row r="13" spans="1:15" s="23" customFormat="1" ht="101.5" x14ac:dyDescent="0.35">
      <c r="A13" s="8" t="s">
        <v>239</v>
      </c>
      <c r="B13" s="12" t="s">
        <v>15</v>
      </c>
      <c r="C13" s="12" t="s">
        <v>16</v>
      </c>
      <c r="D13" s="12">
        <v>25</v>
      </c>
      <c r="E13" s="12">
        <v>10</v>
      </c>
      <c r="F13" s="12">
        <v>2</v>
      </c>
      <c r="G13" s="12">
        <v>3</v>
      </c>
      <c r="H13" s="8" t="s">
        <v>240</v>
      </c>
      <c r="I13" s="12">
        <f t="shared" si="0"/>
        <v>3</v>
      </c>
      <c r="J13" s="19">
        <v>1</v>
      </c>
      <c r="K13" s="19">
        <f>I13/E13</f>
        <v>0.3</v>
      </c>
      <c r="L13" s="12">
        <v>5</v>
      </c>
      <c r="M13" s="12">
        <v>8</v>
      </c>
      <c r="N13" s="12">
        <v>10</v>
      </c>
      <c r="O13" s="36" t="s">
        <v>430</v>
      </c>
    </row>
    <row r="14" spans="1:15" s="23" customFormat="1" ht="87" x14ac:dyDescent="0.35">
      <c r="A14" s="8" t="s">
        <v>237</v>
      </c>
      <c r="B14" s="12" t="s">
        <v>15</v>
      </c>
      <c r="C14" s="12" t="s">
        <v>16</v>
      </c>
      <c r="D14" s="12">
        <v>25</v>
      </c>
      <c r="E14" s="12">
        <v>8</v>
      </c>
      <c r="F14" s="12">
        <v>2</v>
      </c>
      <c r="G14" s="12">
        <v>4</v>
      </c>
      <c r="H14" s="8" t="s">
        <v>238</v>
      </c>
      <c r="I14" s="12">
        <f t="shared" si="0"/>
        <v>4</v>
      </c>
      <c r="J14" s="19">
        <v>1</v>
      </c>
      <c r="K14" s="19">
        <f>I14/E14</f>
        <v>0.5</v>
      </c>
      <c r="L14" s="12">
        <v>4</v>
      </c>
      <c r="M14" s="12">
        <v>6</v>
      </c>
      <c r="N14" s="12">
        <v>8</v>
      </c>
      <c r="O14" s="36" t="s">
        <v>429</v>
      </c>
    </row>
    <row r="15" spans="1:15" s="23" customFormat="1" ht="159.5" x14ac:dyDescent="0.35">
      <c r="A15" s="8" t="s">
        <v>236</v>
      </c>
      <c r="B15" s="12" t="s">
        <v>15</v>
      </c>
      <c r="C15" s="12" t="s">
        <v>16</v>
      </c>
      <c r="D15" s="12">
        <v>22</v>
      </c>
      <c r="E15" s="12">
        <v>8</v>
      </c>
      <c r="F15" s="12">
        <v>2</v>
      </c>
      <c r="G15" s="12">
        <v>8</v>
      </c>
      <c r="H15" s="36" t="s">
        <v>366</v>
      </c>
      <c r="I15" s="12">
        <f t="shared" si="0"/>
        <v>8</v>
      </c>
      <c r="J15" s="19">
        <v>1</v>
      </c>
      <c r="K15" s="19">
        <f>I15/E15</f>
        <v>1</v>
      </c>
      <c r="L15" s="12">
        <v>4</v>
      </c>
      <c r="M15" s="12">
        <v>6</v>
      </c>
      <c r="N15" s="12">
        <v>8</v>
      </c>
      <c r="O15" s="36" t="s">
        <v>428</v>
      </c>
    </row>
    <row r="16" spans="1:15" s="23" customFormat="1" ht="130.5" x14ac:dyDescent="0.35">
      <c r="A16" s="8" t="s">
        <v>234</v>
      </c>
      <c r="B16" s="12" t="s">
        <v>15</v>
      </c>
      <c r="C16" s="12" t="s">
        <v>16</v>
      </c>
      <c r="D16" s="12">
        <v>200</v>
      </c>
      <c r="E16" s="12">
        <v>200</v>
      </c>
      <c r="F16" s="12">
        <v>140</v>
      </c>
      <c r="G16" s="12">
        <v>276</v>
      </c>
      <c r="H16" s="8" t="s">
        <v>235</v>
      </c>
      <c r="I16" s="12">
        <f t="shared" si="0"/>
        <v>276</v>
      </c>
      <c r="J16" s="19">
        <v>1</v>
      </c>
      <c r="K16" s="19">
        <v>1</v>
      </c>
      <c r="L16" s="12">
        <v>160</v>
      </c>
      <c r="M16" s="12">
        <v>180</v>
      </c>
      <c r="N16" s="12">
        <v>200</v>
      </c>
      <c r="O16" s="36" t="s">
        <v>428</v>
      </c>
    </row>
    <row r="17" spans="1:15" s="23" customFormat="1" ht="72.5" x14ac:dyDescent="0.35">
      <c r="A17" s="8" t="s">
        <v>232</v>
      </c>
      <c r="B17" s="12" t="s">
        <v>15</v>
      </c>
      <c r="C17" s="12" t="s">
        <v>42</v>
      </c>
      <c r="D17" s="12">
        <v>70</v>
      </c>
      <c r="E17" s="12">
        <v>80</v>
      </c>
      <c r="F17" s="12">
        <v>70</v>
      </c>
      <c r="G17" s="12">
        <v>88</v>
      </c>
      <c r="H17" s="8" t="s">
        <v>233</v>
      </c>
      <c r="I17" s="12">
        <f t="shared" ref="I17" si="1">G17</f>
        <v>88</v>
      </c>
      <c r="J17" s="19">
        <v>1</v>
      </c>
      <c r="K17" s="19">
        <v>1</v>
      </c>
      <c r="L17" s="12">
        <v>73.3</v>
      </c>
      <c r="M17" s="12">
        <v>76.599999999999994</v>
      </c>
      <c r="N17" s="12">
        <v>80</v>
      </c>
      <c r="O17" s="36" t="s">
        <v>427</v>
      </c>
    </row>
    <row r="18" spans="1:15" s="23" customFormat="1" x14ac:dyDescent="0.35">
      <c r="A18" s="69" t="s">
        <v>245</v>
      </c>
      <c r="B18" s="70"/>
      <c r="C18" s="70"/>
      <c r="D18" s="70"/>
      <c r="E18" s="70"/>
      <c r="F18" s="70"/>
      <c r="G18" s="70"/>
      <c r="H18" s="70"/>
      <c r="I18" s="70"/>
      <c r="J18" s="70"/>
      <c r="K18" s="70"/>
      <c r="L18" s="70"/>
      <c r="M18" s="70"/>
      <c r="N18" s="70"/>
      <c r="O18" s="70"/>
    </row>
    <row r="19" spans="1:15" s="23" customFormat="1" x14ac:dyDescent="0.35">
      <c r="A19" s="71" t="s">
        <v>13</v>
      </c>
      <c r="B19" s="70"/>
      <c r="C19" s="70"/>
      <c r="D19" s="70"/>
      <c r="E19" s="70"/>
      <c r="F19" s="70"/>
      <c r="G19" s="70"/>
      <c r="H19" s="70"/>
      <c r="I19" s="70"/>
      <c r="J19" s="70"/>
      <c r="K19" s="70"/>
      <c r="L19" s="70"/>
      <c r="M19" s="70"/>
      <c r="N19" s="70"/>
      <c r="O19" s="70"/>
    </row>
    <row r="20" spans="1:15" s="23" customFormat="1" ht="58" x14ac:dyDescent="0.35">
      <c r="A20" s="8" t="s">
        <v>246</v>
      </c>
      <c r="B20" s="12" t="s">
        <v>20</v>
      </c>
      <c r="C20" s="12" t="s">
        <v>16</v>
      </c>
      <c r="D20" s="12">
        <v>12</v>
      </c>
      <c r="E20" s="12">
        <v>12</v>
      </c>
      <c r="F20" s="12">
        <v>12</v>
      </c>
      <c r="G20" s="12">
        <v>12</v>
      </c>
      <c r="H20" s="36" t="s">
        <v>247</v>
      </c>
      <c r="I20" s="12">
        <f>G20</f>
        <v>12</v>
      </c>
      <c r="J20" s="19">
        <f>G20/F20</f>
        <v>1</v>
      </c>
      <c r="K20" s="19">
        <f>I20/E20</f>
        <v>1</v>
      </c>
      <c r="L20" s="12">
        <v>12</v>
      </c>
      <c r="M20" s="12">
        <v>12</v>
      </c>
      <c r="N20" s="12">
        <v>12</v>
      </c>
      <c r="O20" s="72" t="s">
        <v>427</v>
      </c>
    </row>
    <row r="21" spans="1:15" s="23" customFormat="1" x14ac:dyDescent="0.35">
      <c r="A21" s="71" t="s">
        <v>18</v>
      </c>
      <c r="B21" s="70"/>
      <c r="C21" s="70"/>
      <c r="D21" s="70"/>
      <c r="E21" s="70"/>
      <c r="F21" s="70"/>
      <c r="G21" s="70"/>
      <c r="H21" s="70"/>
      <c r="I21" s="70"/>
      <c r="J21" s="70"/>
      <c r="K21" s="70"/>
      <c r="L21" s="70"/>
      <c r="M21" s="70"/>
      <c r="N21" s="70"/>
      <c r="O21" s="70"/>
    </row>
    <row r="22" spans="1:15" s="23" customFormat="1" ht="72.5" x14ac:dyDescent="0.35">
      <c r="A22" s="8" t="s">
        <v>250</v>
      </c>
      <c r="B22" s="12" t="s">
        <v>20</v>
      </c>
      <c r="C22" s="12" t="s">
        <v>16</v>
      </c>
      <c r="D22" s="12">
        <v>8</v>
      </c>
      <c r="E22" s="12">
        <v>8</v>
      </c>
      <c r="F22" s="12">
        <v>8</v>
      </c>
      <c r="G22" s="12">
        <v>8</v>
      </c>
      <c r="H22" s="8" t="s">
        <v>251</v>
      </c>
      <c r="I22" s="12">
        <f>G22</f>
        <v>8</v>
      </c>
      <c r="J22" s="19">
        <f>G22/F22</f>
        <v>1</v>
      </c>
      <c r="K22" s="19">
        <f>I22/E22</f>
        <v>1</v>
      </c>
      <c r="L22" s="12">
        <v>8</v>
      </c>
      <c r="M22" s="12">
        <v>8</v>
      </c>
      <c r="N22" s="12">
        <v>8</v>
      </c>
      <c r="O22" s="36" t="s">
        <v>427</v>
      </c>
    </row>
    <row r="23" spans="1:15" s="23" customFormat="1" ht="145" x14ac:dyDescent="0.35">
      <c r="A23" s="8" t="s">
        <v>248</v>
      </c>
      <c r="B23" s="12" t="s">
        <v>20</v>
      </c>
      <c r="C23" s="12" t="s">
        <v>16</v>
      </c>
      <c r="D23" s="12">
        <v>4</v>
      </c>
      <c r="E23" s="12">
        <v>4</v>
      </c>
      <c r="F23" s="12">
        <v>4</v>
      </c>
      <c r="G23" s="12">
        <v>4</v>
      </c>
      <c r="H23" s="8" t="s">
        <v>249</v>
      </c>
      <c r="I23" s="12">
        <f>G23</f>
        <v>4</v>
      </c>
      <c r="J23" s="19">
        <f>G23/F23</f>
        <v>1</v>
      </c>
      <c r="K23" s="19">
        <f>I23/E23</f>
        <v>1</v>
      </c>
      <c r="L23" s="12">
        <v>4</v>
      </c>
      <c r="M23" s="12">
        <v>4</v>
      </c>
      <c r="N23" s="12">
        <v>4</v>
      </c>
      <c r="O23" s="36" t="s">
        <v>427</v>
      </c>
    </row>
    <row r="24" spans="1:15" s="23" customFormat="1" x14ac:dyDescent="0.35">
      <c r="A24" s="69" t="s">
        <v>252</v>
      </c>
      <c r="B24" s="70"/>
      <c r="C24" s="70"/>
      <c r="D24" s="70"/>
      <c r="E24" s="70"/>
      <c r="F24" s="70"/>
      <c r="G24" s="70"/>
      <c r="H24" s="70"/>
      <c r="I24" s="70"/>
      <c r="J24" s="70"/>
      <c r="K24" s="70"/>
      <c r="L24" s="70"/>
      <c r="M24" s="70"/>
      <c r="N24" s="70"/>
      <c r="O24" s="70"/>
    </row>
    <row r="25" spans="1:15" s="23" customFormat="1" x14ac:dyDescent="0.35">
      <c r="A25" s="71" t="s">
        <v>13</v>
      </c>
      <c r="B25" s="70"/>
      <c r="C25" s="70"/>
      <c r="D25" s="70"/>
      <c r="E25" s="70"/>
      <c r="F25" s="70"/>
      <c r="G25" s="70"/>
      <c r="H25" s="70"/>
      <c r="I25" s="70"/>
      <c r="J25" s="70"/>
      <c r="K25" s="70"/>
      <c r="L25" s="70"/>
      <c r="M25" s="70"/>
      <c r="N25" s="70"/>
      <c r="O25" s="70"/>
    </row>
    <row r="26" spans="1:15" s="23" customFormat="1" ht="29" x14ac:dyDescent="0.35">
      <c r="A26" s="8" t="s">
        <v>253</v>
      </c>
      <c r="B26" s="12" t="s">
        <v>15</v>
      </c>
      <c r="C26" s="12" t="s">
        <v>16</v>
      </c>
      <c r="D26" s="12">
        <v>0</v>
      </c>
      <c r="E26" s="12">
        <v>1</v>
      </c>
      <c r="F26" s="12">
        <v>0</v>
      </c>
      <c r="G26" s="12">
        <v>0</v>
      </c>
      <c r="H26" s="8" t="s">
        <v>66</v>
      </c>
      <c r="I26" s="12">
        <v>0</v>
      </c>
      <c r="J26" s="20">
        <v>0</v>
      </c>
      <c r="K26" s="20">
        <v>0</v>
      </c>
      <c r="L26" s="12">
        <v>1</v>
      </c>
      <c r="M26" s="12">
        <v>0</v>
      </c>
      <c r="N26" s="12">
        <v>0</v>
      </c>
      <c r="O26" s="72" t="s">
        <v>433</v>
      </c>
    </row>
    <row r="27" spans="1:15" s="23" customFormat="1" x14ac:dyDescent="0.35">
      <c r="A27" s="71" t="s">
        <v>18</v>
      </c>
      <c r="B27" s="70"/>
      <c r="C27" s="70"/>
      <c r="D27" s="70"/>
      <c r="E27" s="70"/>
      <c r="F27" s="70"/>
      <c r="G27" s="70"/>
      <c r="H27" s="70"/>
      <c r="I27" s="70"/>
      <c r="J27" s="70"/>
      <c r="K27" s="70"/>
      <c r="L27" s="70"/>
      <c r="M27" s="70"/>
      <c r="N27" s="70"/>
      <c r="O27" s="70"/>
    </row>
    <row r="28" spans="1:15" s="23" customFormat="1" ht="43.5" x14ac:dyDescent="0.35">
      <c r="A28" s="8" t="s">
        <v>256</v>
      </c>
      <c r="B28" s="12" t="s">
        <v>15</v>
      </c>
      <c r="C28" s="12" t="s">
        <v>16</v>
      </c>
      <c r="D28" s="12">
        <v>1</v>
      </c>
      <c r="E28" s="12">
        <v>4</v>
      </c>
      <c r="F28" s="12">
        <v>1</v>
      </c>
      <c r="G28" s="12">
        <v>1</v>
      </c>
      <c r="H28" s="8" t="s">
        <v>257</v>
      </c>
      <c r="I28" s="12">
        <f>G28</f>
        <v>1</v>
      </c>
      <c r="J28" s="19">
        <f>G28/F28</f>
        <v>1</v>
      </c>
      <c r="K28" s="19">
        <f>I28/E28</f>
        <v>0.25</v>
      </c>
      <c r="L28" s="12">
        <v>1</v>
      </c>
      <c r="M28" s="12">
        <v>1</v>
      </c>
      <c r="N28" s="12">
        <v>1</v>
      </c>
      <c r="O28" s="36" t="s">
        <v>433</v>
      </c>
    </row>
    <row r="29" spans="1:15" s="23" customFormat="1" ht="58" x14ac:dyDescent="0.35">
      <c r="A29" s="8" t="s">
        <v>254</v>
      </c>
      <c r="B29" s="12" t="s">
        <v>15</v>
      </c>
      <c r="C29" s="12" t="s">
        <v>16</v>
      </c>
      <c r="D29" s="12">
        <v>1</v>
      </c>
      <c r="E29" s="12">
        <v>1</v>
      </c>
      <c r="F29" s="12">
        <v>0</v>
      </c>
      <c r="G29" s="12">
        <v>0</v>
      </c>
      <c r="H29" s="8" t="s">
        <v>255</v>
      </c>
      <c r="I29" s="12">
        <v>0</v>
      </c>
      <c r="J29" s="20">
        <v>0</v>
      </c>
      <c r="K29" s="20">
        <v>0</v>
      </c>
      <c r="L29" s="12">
        <v>1</v>
      </c>
      <c r="M29" s="12">
        <v>0</v>
      </c>
      <c r="N29" s="12">
        <v>0</v>
      </c>
      <c r="O29" s="36" t="s">
        <v>433</v>
      </c>
    </row>
    <row r="30" spans="1:15" s="23" customFormat="1" x14ac:dyDescent="0.35">
      <c r="A30" s="69" t="s">
        <v>258</v>
      </c>
      <c r="B30" s="70"/>
      <c r="C30" s="70"/>
      <c r="D30" s="70"/>
      <c r="E30" s="70"/>
      <c r="F30" s="70"/>
      <c r="G30" s="70"/>
      <c r="H30" s="70"/>
      <c r="I30" s="70"/>
      <c r="J30" s="70"/>
      <c r="K30" s="70"/>
      <c r="L30" s="70"/>
      <c r="M30" s="70"/>
      <c r="N30" s="70"/>
      <c r="O30" s="70"/>
    </row>
    <row r="31" spans="1:15" s="23" customFormat="1" x14ac:dyDescent="0.35">
      <c r="A31" s="71" t="s">
        <v>13</v>
      </c>
      <c r="B31" s="70"/>
      <c r="C31" s="70"/>
      <c r="D31" s="70"/>
      <c r="E31" s="70"/>
      <c r="F31" s="70"/>
      <c r="G31" s="70"/>
      <c r="H31" s="70"/>
      <c r="I31" s="70"/>
      <c r="J31" s="70"/>
      <c r="K31" s="70"/>
      <c r="L31" s="70"/>
      <c r="M31" s="70"/>
      <c r="N31" s="70"/>
      <c r="O31" s="70"/>
    </row>
    <row r="32" spans="1:15" s="23" customFormat="1" ht="130.5" x14ac:dyDescent="0.35">
      <c r="A32" s="8" t="s">
        <v>259</v>
      </c>
      <c r="B32" s="12" t="s">
        <v>15</v>
      </c>
      <c r="C32" s="12" t="s">
        <v>16</v>
      </c>
      <c r="D32" s="12">
        <v>1</v>
      </c>
      <c r="E32" s="12">
        <v>2</v>
      </c>
      <c r="F32" s="12">
        <v>1</v>
      </c>
      <c r="G32" s="12">
        <v>1</v>
      </c>
      <c r="H32" s="8" t="s">
        <v>260</v>
      </c>
      <c r="I32" s="12">
        <f>G32</f>
        <v>1</v>
      </c>
      <c r="J32" s="19">
        <f>G32/F32</f>
        <v>1</v>
      </c>
      <c r="K32" s="19">
        <f>I32/E32</f>
        <v>0.5</v>
      </c>
      <c r="L32" s="12">
        <v>0</v>
      </c>
      <c r="M32" s="12">
        <v>0</v>
      </c>
      <c r="N32" s="12">
        <v>1</v>
      </c>
      <c r="O32" s="72" t="s">
        <v>434</v>
      </c>
    </row>
    <row r="33" spans="1:15" s="23" customFormat="1" x14ac:dyDescent="0.35">
      <c r="A33" s="71" t="s">
        <v>18</v>
      </c>
      <c r="B33" s="70"/>
      <c r="C33" s="70"/>
      <c r="D33" s="70"/>
      <c r="E33" s="70"/>
      <c r="F33" s="70"/>
      <c r="G33" s="70"/>
      <c r="H33" s="70"/>
      <c r="I33" s="70"/>
      <c r="J33" s="70"/>
      <c r="K33" s="70"/>
      <c r="L33" s="70"/>
      <c r="M33" s="70"/>
      <c r="N33" s="70"/>
      <c r="O33" s="70"/>
    </row>
    <row r="34" spans="1:15" s="23" customFormat="1" ht="159.5" x14ac:dyDescent="0.35">
      <c r="A34" s="8" t="s">
        <v>261</v>
      </c>
      <c r="B34" s="12" t="s">
        <v>15</v>
      </c>
      <c r="C34" s="12" t="s">
        <v>16</v>
      </c>
      <c r="D34" s="12">
        <v>620</v>
      </c>
      <c r="E34" s="12">
        <v>1000</v>
      </c>
      <c r="F34" s="12">
        <v>620</v>
      </c>
      <c r="G34" s="12">
        <v>840</v>
      </c>
      <c r="H34" s="8" t="s">
        <v>262</v>
      </c>
      <c r="I34" s="12">
        <f>G34</f>
        <v>840</v>
      </c>
      <c r="J34" s="19">
        <v>1</v>
      </c>
      <c r="K34" s="19">
        <f>I34/E34</f>
        <v>0.84</v>
      </c>
      <c r="L34" s="12">
        <v>750</v>
      </c>
      <c r="M34" s="12">
        <v>880</v>
      </c>
      <c r="N34" s="12">
        <v>1000</v>
      </c>
      <c r="O34" s="72" t="s">
        <v>434</v>
      </c>
    </row>
    <row r="37" spans="1:15" ht="72.5" x14ac:dyDescent="0.35">
      <c r="A37" s="28" t="s">
        <v>465</v>
      </c>
      <c r="B37" s="17">
        <f>(J9+J17+J16+J15+J14+J13+J12+J11+J20+J23+J22+J28+J32+J34)/14</f>
        <v>1</v>
      </c>
      <c r="D37" s="28" t="s">
        <v>467</v>
      </c>
      <c r="E37" s="53">
        <f>(K9+K17+K16+K15+K14+K13+K12+K11+K20+K23+K22+K28+K32+K34)/14</f>
        <v>0.65880952380952373</v>
      </c>
    </row>
    <row r="38" spans="1:15" ht="116" x14ac:dyDescent="0.35">
      <c r="A38" s="28" t="s">
        <v>466</v>
      </c>
      <c r="B38" s="17">
        <f>B37*0.1</f>
        <v>0.1</v>
      </c>
      <c r="D38" s="28" t="s">
        <v>468</v>
      </c>
      <c r="E38" s="17">
        <f>E37*0.1</f>
        <v>6.5880952380952373E-2</v>
      </c>
    </row>
  </sheetData>
  <sheetProtection algorithmName="SHA-512" hashValue="CykskqdmJMKJ58uu5X8J/uvrRu2F1ztNx8NbMCiEEan0SOHj/hoGgXQKFYsfMFYniBkvgpKSWJ5XhU2ih9Pl2w==" saltValue="MWx9+IQZDt5hqIBT1A9G0A==" spinCount="100000" sheet="1" formatCells="0" formatColumns="0" formatRows="0" insertColumns="0" insertRows="0" insertHyperlinks="0" deleteColumns="0" deleteRows="0" sort="0" autoFilter="0" pivotTables="0"/>
  <mergeCells count="17">
    <mergeCell ref="A30:O30"/>
    <mergeCell ref="A31:O31"/>
    <mergeCell ref="O32"/>
    <mergeCell ref="A33:O33"/>
    <mergeCell ref="O34"/>
    <mergeCell ref="A25:O25"/>
    <mergeCell ref="O26"/>
    <mergeCell ref="A27:O27"/>
    <mergeCell ref="A18:O18"/>
    <mergeCell ref="A19:O19"/>
    <mergeCell ref="O20"/>
    <mergeCell ref="A21:O21"/>
    <mergeCell ref="A7:O7"/>
    <mergeCell ref="A8:O8"/>
    <mergeCell ref="O9"/>
    <mergeCell ref="A10:O10"/>
    <mergeCell ref="A24:O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7"/>
  <sheetViews>
    <sheetView topLeftCell="B1" workbookViewId="0">
      <pane ySplit="6" topLeftCell="A82" activePane="bottomLeft" state="frozen"/>
      <selection pane="bottomLeft" activeCell="G73" sqref="G73"/>
    </sheetView>
  </sheetViews>
  <sheetFormatPr baseColWidth="10" defaultColWidth="30" defaultRowHeight="14.5" x14ac:dyDescent="0.35"/>
  <cols>
    <col min="2" max="2" width="18.1796875" style="11" customWidth="1"/>
    <col min="3" max="3" width="13.1796875" style="11" customWidth="1"/>
    <col min="4" max="4" width="9.1796875" style="11" customWidth="1"/>
    <col min="5" max="5" width="14.81640625" style="11" bestFit="1" customWidth="1"/>
    <col min="6" max="6" width="10.1796875" style="11" bestFit="1" customWidth="1"/>
    <col min="7" max="7" width="19.54296875" style="11" bestFit="1" customWidth="1"/>
    <col min="9" max="9" width="16.7265625" style="11" bestFit="1" customWidth="1"/>
    <col min="10" max="10" width="18.81640625" style="11" bestFit="1" customWidth="1"/>
    <col min="11" max="11" width="16.81640625" style="11" bestFit="1" customWidth="1"/>
    <col min="12" max="14" width="10.1796875" style="11" bestFit="1" customWidth="1"/>
  </cols>
  <sheetData>
    <row r="1" spans="1:15" x14ac:dyDescent="0.35">
      <c r="C1" s="13" t="s">
        <v>0</v>
      </c>
    </row>
    <row r="2" spans="1:15" x14ac:dyDescent="0.35">
      <c r="C2" s="13" t="s">
        <v>1</v>
      </c>
    </row>
    <row r="3" spans="1:15" x14ac:dyDescent="0.35">
      <c r="C3" s="13"/>
    </row>
    <row r="4" spans="1:15" x14ac:dyDescent="0.35">
      <c r="C4" s="13" t="s">
        <v>263</v>
      </c>
    </row>
    <row r="6" spans="1:15" s="9" customFormat="1" ht="29" x14ac:dyDescent="0.35">
      <c r="A6" s="31" t="s">
        <v>3</v>
      </c>
      <c r="B6" s="24" t="s">
        <v>4</v>
      </c>
      <c r="C6" s="24" t="s">
        <v>5</v>
      </c>
      <c r="D6" s="24" t="s">
        <v>6</v>
      </c>
      <c r="E6" s="35" t="s">
        <v>363</v>
      </c>
      <c r="F6" s="32" t="s">
        <v>7</v>
      </c>
      <c r="G6" s="33" t="s">
        <v>460</v>
      </c>
      <c r="H6" s="33" t="s">
        <v>461</v>
      </c>
      <c r="I6" s="34" t="s">
        <v>462</v>
      </c>
      <c r="J6" s="34" t="s">
        <v>463</v>
      </c>
      <c r="K6" s="34" t="s">
        <v>464</v>
      </c>
      <c r="L6" s="32" t="s">
        <v>8</v>
      </c>
      <c r="M6" s="32" t="s">
        <v>9</v>
      </c>
      <c r="N6" s="32" t="s">
        <v>10</v>
      </c>
      <c r="O6" s="31" t="s">
        <v>11</v>
      </c>
    </row>
    <row r="7" spans="1:15" s="23" customFormat="1" x14ac:dyDescent="0.35">
      <c r="A7" s="69" t="s">
        <v>264</v>
      </c>
      <c r="B7" s="70"/>
      <c r="C7" s="70"/>
      <c r="D7" s="70"/>
      <c r="E7" s="70"/>
      <c r="F7" s="70"/>
      <c r="G7" s="70"/>
      <c r="H7" s="70"/>
      <c r="I7" s="70"/>
      <c r="J7" s="70"/>
      <c r="K7" s="70"/>
      <c r="L7" s="70"/>
      <c r="M7" s="70"/>
      <c r="N7" s="70"/>
      <c r="O7" s="70"/>
    </row>
    <row r="8" spans="1:15" s="23" customFormat="1" x14ac:dyDescent="0.35">
      <c r="A8" s="71" t="s">
        <v>13</v>
      </c>
      <c r="B8" s="70"/>
      <c r="C8" s="70"/>
      <c r="D8" s="70"/>
      <c r="E8" s="70"/>
      <c r="F8" s="70"/>
      <c r="G8" s="70"/>
      <c r="H8" s="70"/>
      <c r="I8" s="70"/>
      <c r="J8" s="70"/>
      <c r="K8" s="70"/>
      <c r="L8" s="70"/>
      <c r="M8" s="70"/>
      <c r="N8" s="70"/>
      <c r="O8" s="70"/>
    </row>
    <row r="9" spans="1:15" s="23" customFormat="1" ht="72.5" x14ac:dyDescent="0.35">
      <c r="A9" s="8" t="s">
        <v>265</v>
      </c>
      <c r="B9" s="12" t="s">
        <v>15</v>
      </c>
      <c r="C9" s="12" t="s">
        <v>42</v>
      </c>
      <c r="D9" s="12">
        <v>0</v>
      </c>
      <c r="E9" s="12">
        <v>100</v>
      </c>
      <c r="F9" s="12">
        <v>10</v>
      </c>
      <c r="G9" s="12">
        <v>10</v>
      </c>
      <c r="H9" s="8" t="s">
        <v>266</v>
      </c>
      <c r="I9" s="12">
        <f>G9</f>
        <v>10</v>
      </c>
      <c r="J9" s="19">
        <f>G9/F9</f>
        <v>1</v>
      </c>
      <c r="K9" s="19">
        <f>I9/E9</f>
        <v>0.1</v>
      </c>
      <c r="L9" s="12">
        <v>50</v>
      </c>
      <c r="M9" s="12">
        <v>100</v>
      </c>
      <c r="N9" s="12">
        <v>0</v>
      </c>
      <c r="O9" s="72" t="s">
        <v>435</v>
      </c>
    </row>
    <row r="10" spans="1:15" s="23" customFormat="1" x14ac:dyDescent="0.35">
      <c r="A10" s="71" t="s">
        <v>18</v>
      </c>
      <c r="B10" s="70"/>
      <c r="C10" s="70"/>
      <c r="D10" s="70"/>
      <c r="E10" s="70"/>
      <c r="F10" s="70"/>
      <c r="G10" s="70"/>
      <c r="H10" s="70"/>
      <c r="I10" s="70"/>
      <c r="J10" s="70"/>
      <c r="K10" s="70"/>
      <c r="L10" s="70"/>
      <c r="M10" s="70"/>
      <c r="N10" s="70"/>
      <c r="O10" s="70"/>
    </row>
    <row r="11" spans="1:15" s="23" customFormat="1" ht="58" x14ac:dyDescent="0.35">
      <c r="A11" s="8" t="s">
        <v>271</v>
      </c>
      <c r="B11" s="12" t="s">
        <v>15</v>
      </c>
      <c r="C11" s="12" t="s">
        <v>42</v>
      </c>
      <c r="D11" s="12">
        <v>0</v>
      </c>
      <c r="E11" s="12">
        <v>100</v>
      </c>
      <c r="F11" s="12">
        <v>0</v>
      </c>
      <c r="G11" s="12">
        <v>0</v>
      </c>
      <c r="H11" s="8" t="s">
        <v>66</v>
      </c>
      <c r="I11" s="12">
        <v>0</v>
      </c>
      <c r="J11" s="20">
        <v>0</v>
      </c>
      <c r="K11" s="20">
        <v>0</v>
      </c>
      <c r="L11" s="12">
        <v>50</v>
      </c>
      <c r="M11" s="12">
        <v>100</v>
      </c>
      <c r="N11" s="12">
        <v>0</v>
      </c>
      <c r="O11" s="36" t="s">
        <v>435</v>
      </c>
    </row>
    <row r="12" spans="1:15" s="23" customFormat="1" ht="29" x14ac:dyDescent="0.35">
      <c r="A12" s="8" t="s">
        <v>270</v>
      </c>
      <c r="B12" s="12" t="s">
        <v>15</v>
      </c>
      <c r="C12" s="12" t="s">
        <v>16</v>
      </c>
      <c r="D12" s="12">
        <v>0</v>
      </c>
      <c r="E12" s="12">
        <v>1</v>
      </c>
      <c r="F12" s="12">
        <v>0</v>
      </c>
      <c r="G12" s="12">
        <v>0</v>
      </c>
      <c r="H12" s="8" t="s">
        <v>66</v>
      </c>
      <c r="I12" s="12">
        <v>0</v>
      </c>
      <c r="J12" s="20">
        <v>0</v>
      </c>
      <c r="K12" s="20">
        <v>0</v>
      </c>
      <c r="L12" s="12">
        <v>1</v>
      </c>
      <c r="M12" s="12">
        <v>0</v>
      </c>
      <c r="N12" s="12">
        <v>0</v>
      </c>
      <c r="O12" s="36" t="s">
        <v>438</v>
      </c>
    </row>
    <row r="13" spans="1:15" s="23" customFormat="1" ht="29" x14ac:dyDescent="0.35">
      <c r="A13" s="8" t="s">
        <v>269</v>
      </c>
      <c r="B13" s="12" t="s">
        <v>15</v>
      </c>
      <c r="C13" s="12" t="s">
        <v>16</v>
      </c>
      <c r="D13" s="12">
        <v>0</v>
      </c>
      <c r="E13" s="12">
        <v>1</v>
      </c>
      <c r="F13" s="12">
        <v>0</v>
      </c>
      <c r="G13" s="12">
        <v>0</v>
      </c>
      <c r="H13" s="8" t="s">
        <v>66</v>
      </c>
      <c r="I13" s="12">
        <v>0</v>
      </c>
      <c r="J13" s="20">
        <v>0</v>
      </c>
      <c r="K13" s="20">
        <v>0</v>
      </c>
      <c r="L13" s="12">
        <v>1</v>
      </c>
      <c r="M13" s="12">
        <v>0</v>
      </c>
      <c r="N13" s="12">
        <v>0</v>
      </c>
      <c r="O13" s="36" t="s">
        <v>437</v>
      </c>
    </row>
    <row r="14" spans="1:15" s="23" customFormat="1" ht="290" x14ac:dyDescent="0.35">
      <c r="A14" s="8" t="s">
        <v>267</v>
      </c>
      <c r="B14" s="12" t="s">
        <v>15</v>
      </c>
      <c r="C14" s="12" t="s">
        <v>16</v>
      </c>
      <c r="D14" s="12">
        <v>5</v>
      </c>
      <c r="E14" s="12">
        <v>5</v>
      </c>
      <c r="F14" s="12">
        <v>2</v>
      </c>
      <c r="G14" s="12">
        <v>3</v>
      </c>
      <c r="H14" s="63" t="s">
        <v>268</v>
      </c>
      <c r="I14" s="12">
        <f>G14</f>
        <v>3</v>
      </c>
      <c r="J14" s="19">
        <v>1</v>
      </c>
      <c r="K14" s="19">
        <f>I14/E14</f>
        <v>0.6</v>
      </c>
      <c r="L14" s="12">
        <v>4</v>
      </c>
      <c r="M14" s="12">
        <v>5</v>
      </c>
      <c r="N14" s="12">
        <v>5</v>
      </c>
      <c r="O14" s="36" t="s">
        <v>436</v>
      </c>
    </row>
    <row r="15" spans="1:15" s="23" customFormat="1" x14ac:dyDescent="0.35">
      <c r="A15" s="69" t="s">
        <v>272</v>
      </c>
      <c r="B15" s="70"/>
      <c r="C15" s="70"/>
      <c r="D15" s="70"/>
      <c r="E15" s="70"/>
      <c r="F15" s="70"/>
      <c r="G15" s="70"/>
      <c r="H15" s="70"/>
      <c r="I15" s="70"/>
      <c r="J15" s="70"/>
      <c r="K15" s="70"/>
      <c r="L15" s="70"/>
      <c r="M15" s="70"/>
      <c r="N15" s="70"/>
      <c r="O15" s="70"/>
    </row>
    <row r="16" spans="1:15" s="23" customFormat="1" x14ac:dyDescent="0.35">
      <c r="A16" s="71" t="s">
        <v>13</v>
      </c>
      <c r="B16" s="70"/>
      <c r="C16" s="70"/>
      <c r="D16" s="70"/>
      <c r="E16" s="70"/>
      <c r="F16" s="70"/>
      <c r="G16" s="70"/>
      <c r="H16" s="70"/>
      <c r="I16" s="70"/>
      <c r="J16" s="70"/>
      <c r="K16" s="70"/>
      <c r="L16" s="70"/>
      <c r="M16" s="70"/>
      <c r="N16" s="70"/>
      <c r="O16" s="70"/>
    </row>
    <row r="17" spans="1:15" s="23" customFormat="1" ht="43.5" x14ac:dyDescent="0.35">
      <c r="A17" s="8" t="s">
        <v>275</v>
      </c>
      <c r="B17" s="12" t="s">
        <v>15</v>
      </c>
      <c r="C17" s="12" t="s">
        <v>16</v>
      </c>
      <c r="D17" s="12">
        <v>1</v>
      </c>
      <c r="E17" s="12">
        <v>2</v>
      </c>
      <c r="F17" s="12">
        <v>0</v>
      </c>
      <c r="G17" s="12">
        <v>0</v>
      </c>
      <c r="H17" s="8" t="s">
        <v>74</v>
      </c>
      <c r="I17" s="12">
        <v>0</v>
      </c>
      <c r="J17" s="20">
        <v>0</v>
      </c>
      <c r="K17" s="20">
        <v>0</v>
      </c>
      <c r="L17" s="12">
        <v>0</v>
      </c>
      <c r="M17" s="12">
        <v>2</v>
      </c>
      <c r="N17" s="12">
        <v>0</v>
      </c>
      <c r="O17" s="36" t="s">
        <v>440</v>
      </c>
    </row>
    <row r="18" spans="1:15" s="23" customFormat="1" ht="58" x14ac:dyDescent="0.35">
      <c r="A18" s="8" t="s">
        <v>273</v>
      </c>
      <c r="B18" s="12" t="s">
        <v>15</v>
      </c>
      <c r="C18" s="12" t="s">
        <v>16</v>
      </c>
      <c r="D18" s="12">
        <v>0</v>
      </c>
      <c r="E18" s="12">
        <v>4</v>
      </c>
      <c r="F18" s="12">
        <v>1</v>
      </c>
      <c r="G18" s="12">
        <v>1</v>
      </c>
      <c r="H18" s="8" t="s">
        <v>274</v>
      </c>
      <c r="I18" s="12">
        <f>G18</f>
        <v>1</v>
      </c>
      <c r="J18" s="19">
        <f>G18/F18</f>
        <v>1</v>
      </c>
      <c r="K18" s="19">
        <f>I18/E18</f>
        <v>0.25</v>
      </c>
      <c r="L18" s="12">
        <v>1</v>
      </c>
      <c r="M18" s="12">
        <v>1</v>
      </c>
      <c r="N18" s="12">
        <v>1</v>
      </c>
      <c r="O18" s="36" t="s">
        <v>439</v>
      </c>
    </row>
    <row r="19" spans="1:15" s="23" customFormat="1" x14ac:dyDescent="0.35">
      <c r="A19" s="71" t="s">
        <v>18</v>
      </c>
      <c r="B19" s="70"/>
      <c r="C19" s="70"/>
      <c r="D19" s="70"/>
      <c r="E19" s="70"/>
      <c r="F19" s="70"/>
      <c r="G19" s="70"/>
      <c r="H19" s="70"/>
      <c r="I19" s="70"/>
      <c r="J19" s="70"/>
      <c r="K19" s="70"/>
      <c r="L19" s="70"/>
      <c r="M19" s="70"/>
      <c r="N19" s="70"/>
      <c r="O19" s="70"/>
    </row>
    <row r="20" spans="1:15" s="23" customFormat="1" ht="29" x14ac:dyDescent="0.35">
      <c r="A20" s="8" t="s">
        <v>282</v>
      </c>
      <c r="B20" s="12" t="s">
        <v>15</v>
      </c>
      <c r="C20" s="12" t="s">
        <v>16</v>
      </c>
      <c r="D20" s="12">
        <v>0</v>
      </c>
      <c r="E20" s="12">
        <v>1</v>
      </c>
      <c r="F20" s="12">
        <v>0</v>
      </c>
      <c r="G20" s="12">
        <v>0</v>
      </c>
      <c r="H20" s="8" t="s">
        <v>74</v>
      </c>
      <c r="I20" s="12">
        <v>0</v>
      </c>
      <c r="J20" s="20">
        <v>0</v>
      </c>
      <c r="K20" s="20">
        <v>0</v>
      </c>
      <c r="L20" s="12">
        <v>0</v>
      </c>
      <c r="M20" s="12">
        <v>1</v>
      </c>
      <c r="N20" s="12">
        <v>0</v>
      </c>
      <c r="O20" s="36" t="s">
        <v>441</v>
      </c>
    </row>
    <row r="21" spans="1:15" s="23" customFormat="1" ht="29" x14ac:dyDescent="0.35">
      <c r="A21" s="8" t="s">
        <v>281</v>
      </c>
      <c r="B21" s="12" t="s">
        <v>15</v>
      </c>
      <c r="C21" s="12" t="s">
        <v>16</v>
      </c>
      <c r="D21" s="12">
        <v>1</v>
      </c>
      <c r="E21" s="12">
        <v>1</v>
      </c>
      <c r="F21" s="12">
        <v>0</v>
      </c>
      <c r="G21" s="12">
        <v>0</v>
      </c>
      <c r="H21" s="8" t="s">
        <v>74</v>
      </c>
      <c r="I21" s="12">
        <v>0</v>
      </c>
      <c r="J21" s="20">
        <v>0</v>
      </c>
      <c r="K21" s="20">
        <v>0</v>
      </c>
      <c r="L21" s="12">
        <v>0</v>
      </c>
      <c r="M21" s="12">
        <v>1</v>
      </c>
      <c r="N21" s="12">
        <v>0</v>
      </c>
      <c r="O21" s="36" t="s">
        <v>439</v>
      </c>
    </row>
    <row r="22" spans="1:15" s="23" customFormat="1" ht="145" x14ac:dyDescent="0.35">
      <c r="A22" s="8" t="s">
        <v>279</v>
      </c>
      <c r="B22" s="12" t="s">
        <v>15</v>
      </c>
      <c r="C22" s="12" t="s">
        <v>42</v>
      </c>
      <c r="D22" s="12">
        <v>0</v>
      </c>
      <c r="E22" s="12">
        <v>100</v>
      </c>
      <c r="F22" s="12">
        <v>10</v>
      </c>
      <c r="G22" s="12">
        <v>10</v>
      </c>
      <c r="H22" s="8" t="s">
        <v>280</v>
      </c>
      <c r="I22" s="12">
        <f>G22</f>
        <v>10</v>
      </c>
      <c r="J22" s="19">
        <f>G22/F22</f>
        <v>1</v>
      </c>
      <c r="K22" s="19">
        <f>I22/E22</f>
        <v>0.1</v>
      </c>
      <c r="L22" s="12">
        <v>35</v>
      </c>
      <c r="M22" s="12">
        <v>65</v>
      </c>
      <c r="N22" s="12">
        <v>100</v>
      </c>
      <c r="O22" s="36" t="s">
        <v>439</v>
      </c>
    </row>
    <row r="23" spans="1:15" s="23" customFormat="1" ht="261" x14ac:dyDescent="0.35">
      <c r="A23" s="8" t="s">
        <v>278</v>
      </c>
      <c r="B23" s="12" t="s">
        <v>15</v>
      </c>
      <c r="C23" s="12" t="s">
        <v>16</v>
      </c>
      <c r="D23" s="12">
        <v>1</v>
      </c>
      <c r="E23" s="12">
        <v>4</v>
      </c>
      <c r="F23" s="12">
        <v>1</v>
      </c>
      <c r="G23" s="12">
        <v>1</v>
      </c>
      <c r="H23" s="8" t="s">
        <v>482</v>
      </c>
      <c r="I23" s="12">
        <f>G23</f>
        <v>1</v>
      </c>
      <c r="J23" s="19">
        <f>G23/F23</f>
        <v>1</v>
      </c>
      <c r="K23" s="19">
        <f>I23/E23</f>
        <v>0.25</v>
      </c>
      <c r="L23" s="12">
        <v>1</v>
      </c>
      <c r="M23" s="12">
        <v>1</v>
      </c>
      <c r="N23" s="12">
        <v>1</v>
      </c>
      <c r="O23" s="36" t="s">
        <v>440</v>
      </c>
    </row>
    <row r="24" spans="1:15" s="23" customFormat="1" ht="58" x14ac:dyDescent="0.35">
      <c r="A24" s="8" t="s">
        <v>276</v>
      </c>
      <c r="B24" s="12" t="s">
        <v>15</v>
      </c>
      <c r="C24" s="12" t="s">
        <v>42</v>
      </c>
      <c r="D24" s="12">
        <v>70</v>
      </c>
      <c r="E24" s="12">
        <v>30</v>
      </c>
      <c r="F24" s="12">
        <v>10</v>
      </c>
      <c r="G24" s="12">
        <v>10</v>
      </c>
      <c r="H24" s="8" t="s">
        <v>277</v>
      </c>
      <c r="I24" s="12">
        <f>G24</f>
        <v>10</v>
      </c>
      <c r="J24" s="19">
        <f>G24/F24</f>
        <v>1</v>
      </c>
      <c r="K24" s="19">
        <f>I24/E24</f>
        <v>0.33333333333333331</v>
      </c>
      <c r="L24" s="12">
        <v>30</v>
      </c>
      <c r="M24" s="12">
        <v>0</v>
      </c>
      <c r="N24" s="12">
        <v>0</v>
      </c>
      <c r="O24" s="36" t="s">
        <v>440</v>
      </c>
    </row>
    <row r="25" spans="1:15" s="23" customFormat="1" x14ac:dyDescent="0.35">
      <c r="A25" s="69" t="s">
        <v>283</v>
      </c>
      <c r="B25" s="70"/>
      <c r="C25" s="70"/>
      <c r="D25" s="70"/>
      <c r="E25" s="70"/>
      <c r="F25" s="70"/>
      <c r="G25" s="70"/>
      <c r="H25" s="70"/>
      <c r="I25" s="70"/>
      <c r="J25" s="70"/>
      <c r="K25" s="70"/>
      <c r="L25" s="70"/>
      <c r="M25" s="70"/>
      <c r="N25" s="70"/>
      <c r="O25" s="70"/>
    </row>
    <row r="26" spans="1:15" s="23" customFormat="1" x14ac:dyDescent="0.35">
      <c r="A26" s="71" t="s">
        <v>13</v>
      </c>
      <c r="B26" s="70"/>
      <c r="C26" s="70"/>
      <c r="D26" s="70"/>
      <c r="E26" s="70"/>
      <c r="F26" s="70"/>
      <c r="G26" s="70"/>
      <c r="H26" s="70"/>
      <c r="I26" s="70"/>
      <c r="J26" s="70"/>
      <c r="K26" s="70"/>
      <c r="L26" s="70"/>
      <c r="M26" s="70"/>
      <c r="N26" s="70"/>
      <c r="O26" s="70"/>
    </row>
    <row r="27" spans="1:15" s="23" customFormat="1" ht="130.5" x14ac:dyDescent="0.35">
      <c r="A27" s="8" t="s">
        <v>284</v>
      </c>
      <c r="B27" s="12" t="s">
        <v>15</v>
      </c>
      <c r="C27" s="12" t="s">
        <v>16</v>
      </c>
      <c r="D27" s="12">
        <v>77.599999999999994</v>
      </c>
      <c r="E27" s="12">
        <v>85.6</v>
      </c>
      <c r="F27" s="12">
        <v>2</v>
      </c>
      <c r="G27" s="12">
        <v>0</v>
      </c>
      <c r="H27" s="36" t="s">
        <v>477</v>
      </c>
      <c r="I27" s="12">
        <f>G27</f>
        <v>0</v>
      </c>
      <c r="J27" s="19">
        <v>0</v>
      </c>
      <c r="K27" s="19">
        <v>0</v>
      </c>
      <c r="L27" s="12">
        <v>4</v>
      </c>
      <c r="M27" s="12">
        <v>6</v>
      </c>
      <c r="N27" s="12">
        <v>8</v>
      </c>
      <c r="O27" s="72" t="s">
        <v>442</v>
      </c>
    </row>
    <row r="28" spans="1:15" s="23" customFormat="1" x14ac:dyDescent="0.35">
      <c r="A28" s="71" t="s">
        <v>18</v>
      </c>
      <c r="B28" s="70"/>
      <c r="C28" s="70"/>
      <c r="D28" s="70"/>
      <c r="E28" s="70"/>
      <c r="F28" s="70"/>
      <c r="G28" s="70"/>
      <c r="H28" s="70"/>
      <c r="I28" s="70"/>
      <c r="J28" s="70"/>
      <c r="K28" s="70"/>
      <c r="L28" s="70"/>
      <c r="M28" s="70"/>
      <c r="N28" s="70"/>
      <c r="O28" s="70"/>
    </row>
    <row r="29" spans="1:15" s="23" customFormat="1" ht="101.5" x14ac:dyDescent="0.35">
      <c r="A29" s="8" t="s">
        <v>285</v>
      </c>
      <c r="B29" s="12" t="s">
        <v>15</v>
      </c>
      <c r="C29" s="12" t="s">
        <v>42</v>
      </c>
      <c r="D29" s="12">
        <v>100</v>
      </c>
      <c r="E29" s="12">
        <v>33.1</v>
      </c>
      <c r="F29" s="12">
        <v>0</v>
      </c>
      <c r="G29" s="12">
        <v>15</v>
      </c>
      <c r="H29" s="8" t="s">
        <v>286</v>
      </c>
      <c r="I29" s="12">
        <f>G29</f>
        <v>15</v>
      </c>
      <c r="J29" s="19">
        <v>1</v>
      </c>
      <c r="K29" s="19">
        <f>I29/E29</f>
        <v>0.45317220543806647</v>
      </c>
      <c r="L29" s="12">
        <v>4.4000000000000004</v>
      </c>
      <c r="M29" s="12">
        <v>11.2</v>
      </c>
      <c r="N29" s="12">
        <v>17.5</v>
      </c>
      <c r="O29" s="36" t="s">
        <v>442</v>
      </c>
    </row>
    <row r="30" spans="1:15" s="23" customFormat="1" ht="43.5" x14ac:dyDescent="0.35">
      <c r="A30" s="8" t="s">
        <v>287</v>
      </c>
      <c r="B30" s="12" t="s">
        <v>15</v>
      </c>
      <c r="C30" s="12" t="s">
        <v>16</v>
      </c>
      <c r="D30" s="12">
        <v>3</v>
      </c>
      <c r="E30" s="12">
        <v>2</v>
      </c>
      <c r="F30" s="12">
        <v>0</v>
      </c>
      <c r="G30" s="12">
        <v>0</v>
      </c>
      <c r="H30" s="8" t="s">
        <v>66</v>
      </c>
      <c r="I30" s="12">
        <v>0</v>
      </c>
      <c r="J30" s="20">
        <v>0</v>
      </c>
      <c r="K30" s="20">
        <v>0</v>
      </c>
      <c r="L30" s="12">
        <v>1</v>
      </c>
      <c r="M30" s="12">
        <v>0</v>
      </c>
      <c r="N30" s="12">
        <v>1</v>
      </c>
      <c r="O30" s="36" t="s">
        <v>442</v>
      </c>
    </row>
    <row r="31" spans="1:15" s="23" customFormat="1" x14ac:dyDescent="0.35">
      <c r="A31" s="69" t="s">
        <v>288</v>
      </c>
      <c r="B31" s="70"/>
      <c r="C31" s="70"/>
      <c r="D31" s="70"/>
      <c r="E31" s="70"/>
      <c r="F31" s="70"/>
      <c r="G31" s="70"/>
      <c r="H31" s="70"/>
      <c r="I31" s="70"/>
      <c r="J31" s="70"/>
      <c r="K31" s="70"/>
      <c r="L31" s="70"/>
      <c r="M31" s="70"/>
      <c r="N31" s="70"/>
      <c r="O31" s="70"/>
    </row>
    <row r="32" spans="1:15" s="23" customFormat="1" x14ac:dyDescent="0.35">
      <c r="A32" s="71" t="s">
        <v>13</v>
      </c>
      <c r="B32" s="70"/>
      <c r="C32" s="70"/>
      <c r="D32" s="70"/>
      <c r="E32" s="70"/>
      <c r="F32" s="70"/>
      <c r="G32" s="70"/>
      <c r="H32" s="70"/>
      <c r="I32" s="70"/>
      <c r="J32" s="70"/>
      <c r="K32" s="70"/>
      <c r="L32" s="70"/>
      <c r="M32" s="70"/>
      <c r="N32" s="70"/>
      <c r="O32" s="70"/>
    </row>
    <row r="33" spans="1:15" s="23" customFormat="1" ht="72.5" x14ac:dyDescent="0.35">
      <c r="A33" s="8" t="s">
        <v>292</v>
      </c>
      <c r="B33" s="12" t="s">
        <v>15</v>
      </c>
      <c r="C33" s="12" t="s">
        <v>16</v>
      </c>
      <c r="D33" s="12">
        <v>1</v>
      </c>
      <c r="E33" s="12">
        <v>4</v>
      </c>
      <c r="F33" s="12">
        <v>1</v>
      </c>
      <c r="G33" s="12">
        <v>1</v>
      </c>
      <c r="H33" s="8" t="s">
        <v>291</v>
      </c>
      <c r="I33" s="12">
        <f>G33</f>
        <v>1</v>
      </c>
      <c r="J33" s="19">
        <f>G33/F33</f>
        <v>1</v>
      </c>
      <c r="K33" s="19">
        <f>I33/E33</f>
        <v>0.25</v>
      </c>
      <c r="L33" s="12">
        <v>1</v>
      </c>
      <c r="M33" s="12">
        <v>1</v>
      </c>
      <c r="N33" s="12">
        <v>1</v>
      </c>
      <c r="O33" s="36" t="s">
        <v>445</v>
      </c>
    </row>
    <row r="34" spans="1:15" s="23" customFormat="1" ht="72.5" x14ac:dyDescent="0.35">
      <c r="A34" s="8" t="s">
        <v>290</v>
      </c>
      <c r="B34" s="12" t="s">
        <v>15</v>
      </c>
      <c r="C34" s="12" t="s">
        <v>16</v>
      </c>
      <c r="D34" s="12">
        <v>1</v>
      </c>
      <c r="E34" s="12">
        <v>4</v>
      </c>
      <c r="F34" s="12">
        <v>1</v>
      </c>
      <c r="G34" s="12">
        <v>1</v>
      </c>
      <c r="H34" s="8" t="s">
        <v>291</v>
      </c>
      <c r="I34" s="12">
        <f>G34</f>
        <v>1</v>
      </c>
      <c r="J34" s="19">
        <f>G34/F34</f>
        <v>1</v>
      </c>
      <c r="K34" s="19">
        <f>I34/E34</f>
        <v>0.25</v>
      </c>
      <c r="L34" s="12">
        <v>1</v>
      </c>
      <c r="M34" s="12">
        <v>1</v>
      </c>
      <c r="N34" s="12">
        <v>1</v>
      </c>
      <c r="O34" s="36" t="s">
        <v>444</v>
      </c>
    </row>
    <row r="35" spans="1:15" s="23" customFormat="1" ht="43.5" x14ac:dyDescent="0.35">
      <c r="A35" s="8" t="s">
        <v>289</v>
      </c>
      <c r="B35" s="12" t="s">
        <v>15</v>
      </c>
      <c r="C35" s="12" t="s">
        <v>16</v>
      </c>
      <c r="D35" s="12">
        <v>0</v>
      </c>
      <c r="E35" s="12">
        <v>3</v>
      </c>
      <c r="F35" s="12">
        <v>0</v>
      </c>
      <c r="G35" s="12">
        <v>0</v>
      </c>
      <c r="H35" s="8" t="s">
        <v>66</v>
      </c>
      <c r="I35" s="12">
        <v>0</v>
      </c>
      <c r="J35" s="20">
        <v>0</v>
      </c>
      <c r="K35" s="20">
        <v>0</v>
      </c>
      <c r="L35" s="12">
        <v>1</v>
      </c>
      <c r="M35" s="12">
        <v>1</v>
      </c>
      <c r="N35" s="12">
        <v>1</v>
      </c>
      <c r="O35" s="36" t="s">
        <v>443</v>
      </c>
    </row>
    <row r="36" spans="1:15" s="23" customFormat="1" x14ac:dyDescent="0.35">
      <c r="A36" s="71" t="s">
        <v>18</v>
      </c>
      <c r="B36" s="70"/>
      <c r="C36" s="70"/>
      <c r="D36" s="70"/>
      <c r="E36" s="70"/>
      <c r="F36" s="70"/>
      <c r="G36" s="70"/>
      <c r="H36" s="70"/>
      <c r="I36" s="70"/>
      <c r="J36" s="70"/>
      <c r="K36" s="70"/>
      <c r="L36" s="70"/>
      <c r="M36" s="70"/>
      <c r="N36" s="70"/>
      <c r="O36" s="70"/>
    </row>
    <row r="37" spans="1:15" s="23" customFormat="1" ht="87" x14ac:dyDescent="0.35">
      <c r="A37" s="8" t="s">
        <v>308</v>
      </c>
      <c r="B37" s="12" t="s">
        <v>15</v>
      </c>
      <c r="C37" s="12" t="s">
        <v>16</v>
      </c>
      <c r="D37" s="12">
        <v>3</v>
      </c>
      <c r="E37" s="12">
        <v>15</v>
      </c>
      <c r="F37" s="12">
        <v>3</v>
      </c>
      <c r="G37" s="12">
        <v>3</v>
      </c>
      <c r="H37" s="8" t="s">
        <v>309</v>
      </c>
      <c r="I37" s="12">
        <f>G37</f>
        <v>3</v>
      </c>
      <c r="J37" s="19">
        <f>G37/F37</f>
        <v>1</v>
      </c>
      <c r="K37" s="19">
        <f>I37/E37</f>
        <v>0.2</v>
      </c>
      <c r="L37" s="12">
        <v>4</v>
      </c>
      <c r="M37" s="12">
        <v>4</v>
      </c>
      <c r="N37" s="12">
        <v>4</v>
      </c>
      <c r="O37" s="36" t="s">
        <v>447</v>
      </c>
    </row>
    <row r="38" spans="1:15" s="23" customFormat="1" ht="29" x14ac:dyDescent="0.35">
      <c r="A38" s="8" t="s">
        <v>307</v>
      </c>
      <c r="B38" s="12" t="s">
        <v>15</v>
      </c>
      <c r="C38" s="12" t="s">
        <v>16</v>
      </c>
      <c r="D38" s="12">
        <v>0</v>
      </c>
      <c r="E38" s="12">
        <v>1</v>
      </c>
      <c r="F38" s="12">
        <v>0</v>
      </c>
      <c r="G38" s="12">
        <v>0</v>
      </c>
      <c r="H38" s="8" t="s">
        <v>66</v>
      </c>
      <c r="I38" s="12">
        <v>0</v>
      </c>
      <c r="J38" s="20">
        <v>0</v>
      </c>
      <c r="K38" s="20">
        <v>0</v>
      </c>
      <c r="L38" s="12">
        <v>1</v>
      </c>
      <c r="M38" s="12">
        <v>0</v>
      </c>
      <c r="N38" s="12">
        <v>0</v>
      </c>
      <c r="O38" s="36" t="s">
        <v>447</v>
      </c>
    </row>
    <row r="39" spans="1:15" s="23" customFormat="1" ht="29" x14ac:dyDescent="0.35">
      <c r="A39" s="8" t="s">
        <v>306</v>
      </c>
      <c r="B39" s="12" t="s">
        <v>15</v>
      </c>
      <c r="C39" s="12" t="s">
        <v>16</v>
      </c>
      <c r="D39" s="12">
        <v>0</v>
      </c>
      <c r="E39" s="12">
        <v>2</v>
      </c>
      <c r="F39" s="12">
        <v>0</v>
      </c>
      <c r="G39" s="12">
        <v>0</v>
      </c>
      <c r="H39" s="8" t="s">
        <v>74</v>
      </c>
      <c r="I39" s="12">
        <v>0</v>
      </c>
      <c r="J39" s="20">
        <v>0</v>
      </c>
      <c r="K39" s="20">
        <v>0</v>
      </c>
      <c r="L39" s="12">
        <v>0</v>
      </c>
      <c r="M39" s="12">
        <v>1</v>
      </c>
      <c r="N39" s="12">
        <v>1</v>
      </c>
      <c r="O39" s="36" t="s">
        <v>447</v>
      </c>
    </row>
    <row r="40" spans="1:15" s="23" customFormat="1" ht="29" x14ac:dyDescent="0.35">
      <c r="A40" s="8" t="s">
        <v>305</v>
      </c>
      <c r="B40" s="12" t="s">
        <v>15</v>
      </c>
      <c r="C40" s="12" t="s">
        <v>16</v>
      </c>
      <c r="D40" s="12">
        <v>0</v>
      </c>
      <c r="E40" s="12">
        <v>1</v>
      </c>
      <c r="F40" s="12">
        <v>0</v>
      </c>
      <c r="G40" s="12">
        <v>0</v>
      </c>
      <c r="H40" s="8" t="s">
        <v>66</v>
      </c>
      <c r="I40" s="12">
        <v>0</v>
      </c>
      <c r="J40" s="20">
        <v>0</v>
      </c>
      <c r="K40" s="20">
        <v>0</v>
      </c>
      <c r="L40" s="12">
        <v>1</v>
      </c>
      <c r="M40" s="12">
        <v>0</v>
      </c>
      <c r="N40" s="12">
        <v>0</v>
      </c>
      <c r="O40" s="36" t="s">
        <v>447</v>
      </c>
    </row>
    <row r="41" spans="1:15" s="23" customFormat="1" ht="29" x14ac:dyDescent="0.35">
      <c r="A41" s="8" t="s">
        <v>304</v>
      </c>
      <c r="B41" s="12" t="s">
        <v>15</v>
      </c>
      <c r="C41" s="12" t="s">
        <v>16</v>
      </c>
      <c r="D41" s="12">
        <v>0</v>
      </c>
      <c r="E41" s="12">
        <v>1</v>
      </c>
      <c r="F41" s="12">
        <v>0</v>
      </c>
      <c r="G41" s="12">
        <v>0</v>
      </c>
      <c r="H41" s="8" t="s">
        <v>74</v>
      </c>
      <c r="I41" s="12">
        <v>0</v>
      </c>
      <c r="J41" s="20">
        <v>0</v>
      </c>
      <c r="K41" s="20">
        <v>0</v>
      </c>
      <c r="L41" s="12">
        <v>0</v>
      </c>
      <c r="M41" s="12">
        <v>1</v>
      </c>
      <c r="N41" s="12">
        <v>0</v>
      </c>
      <c r="O41" s="36" t="s">
        <v>447</v>
      </c>
    </row>
    <row r="42" spans="1:15" s="23" customFormat="1" ht="101.5" x14ac:dyDescent="0.35">
      <c r="A42" s="8" t="s">
        <v>302</v>
      </c>
      <c r="B42" s="12" t="s">
        <v>15</v>
      </c>
      <c r="C42" s="12" t="s">
        <v>42</v>
      </c>
      <c r="D42" s="12">
        <v>90</v>
      </c>
      <c r="E42" s="12">
        <v>100</v>
      </c>
      <c r="F42" s="12">
        <v>90</v>
      </c>
      <c r="G42" s="12">
        <v>82</v>
      </c>
      <c r="H42" s="8" t="s">
        <v>303</v>
      </c>
      <c r="I42" s="12">
        <f t="shared" ref="I42:I47" si="0">G42</f>
        <v>82</v>
      </c>
      <c r="J42" s="19">
        <f>G42/F42</f>
        <v>0.91111111111111109</v>
      </c>
      <c r="K42" s="19">
        <f>I42/E42</f>
        <v>0.82</v>
      </c>
      <c r="L42" s="12">
        <v>95</v>
      </c>
      <c r="M42" s="12">
        <v>100</v>
      </c>
      <c r="N42" s="12">
        <v>100</v>
      </c>
      <c r="O42" s="36" t="s">
        <v>446</v>
      </c>
    </row>
    <row r="43" spans="1:15" s="23" customFormat="1" ht="101.5" x14ac:dyDescent="0.35">
      <c r="A43" s="8" t="s">
        <v>300</v>
      </c>
      <c r="B43" s="12" t="s">
        <v>15</v>
      </c>
      <c r="C43" s="12" t="s">
        <v>42</v>
      </c>
      <c r="D43" s="12">
        <v>93.3</v>
      </c>
      <c r="E43" s="12">
        <v>100</v>
      </c>
      <c r="F43" s="12">
        <v>95</v>
      </c>
      <c r="G43" s="12">
        <v>94</v>
      </c>
      <c r="H43" s="8" t="s">
        <v>301</v>
      </c>
      <c r="I43" s="12">
        <f t="shared" si="0"/>
        <v>94</v>
      </c>
      <c r="J43" s="19">
        <f>G43/F43</f>
        <v>0.98947368421052628</v>
      </c>
      <c r="K43" s="19">
        <f>I43/E43</f>
        <v>0.94</v>
      </c>
      <c r="L43" s="12">
        <v>100</v>
      </c>
      <c r="M43" s="12">
        <v>100</v>
      </c>
      <c r="N43" s="12">
        <v>100</v>
      </c>
      <c r="O43" s="36" t="s">
        <v>446</v>
      </c>
    </row>
    <row r="44" spans="1:15" s="23" customFormat="1" ht="87" x14ac:dyDescent="0.35">
      <c r="A44" s="8" t="s">
        <v>299</v>
      </c>
      <c r="B44" s="12" t="s">
        <v>20</v>
      </c>
      <c r="C44" s="12" t="s">
        <v>42</v>
      </c>
      <c r="D44" s="12">
        <v>100</v>
      </c>
      <c r="E44" s="12">
        <v>100</v>
      </c>
      <c r="F44" s="12">
        <v>100</v>
      </c>
      <c r="G44" s="58">
        <v>100</v>
      </c>
      <c r="H44" s="59" t="s">
        <v>474</v>
      </c>
      <c r="I44" s="12">
        <f>G44</f>
        <v>100</v>
      </c>
      <c r="J44" s="19">
        <f>G44/F44</f>
        <v>1</v>
      </c>
      <c r="K44" s="19">
        <f>I44/E44</f>
        <v>1</v>
      </c>
      <c r="L44" s="12">
        <v>100</v>
      </c>
      <c r="M44" s="12">
        <v>100</v>
      </c>
      <c r="N44" s="12">
        <v>100</v>
      </c>
      <c r="O44" s="8" t="s">
        <v>446</v>
      </c>
    </row>
    <row r="45" spans="1:15" s="23" customFormat="1" ht="203" x14ac:dyDescent="0.35">
      <c r="A45" s="8" t="s">
        <v>297</v>
      </c>
      <c r="B45" s="12" t="s">
        <v>20</v>
      </c>
      <c r="C45" s="12" t="s">
        <v>42</v>
      </c>
      <c r="D45" s="12">
        <v>100</v>
      </c>
      <c r="E45" s="12">
        <v>100</v>
      </c>
      <c r="F45" s="12">
        <v>100</v>
      </c>
      <c r="G45" s="12">
        <v>100</v>
      </c>
      <c r="H45" s="8" t="s">
        <v>298</v>
      </c>
      <c r="I45" s="12">
        <f t="shared" si="0"/>
        <v>100</v>
      </c>
      <c r="J45" s="19">
        <f>G45/F45</f>
        <v>1</v>
      </c>
      <c r="K45" s="19">
        <f>I45/E45</f>
        <v>1</v>
      </c>
      <c r="L45" s="12">
        <v>100</v>
      </c>
      <c r="M45" s="12">
        <v>100</v>
      </c>
      <c r="N45" s="12">
        <v>100</v>
      </c>
      <c r="O45" s="36" t="s">
        <v>446</v>
      </c>
    </row>
    <row r="46" spans="1:15" s="23" customFormat="1" ht="116" x14ac:dyDescent="0.35">
      <c r="A46" s="8" t="s">
        <v>295</v>
      </c>
      <c r="B46" s="12" t="s">
        <v>15</v>
      </c>
      <c r="C46" s="12" t="s">
        <v>42</v>
      </c>
      <c r="D46" s="12">
        <v>95</v>
      </c>
      <c r="E46" s="12">
        <v>100</v>
      </c>
      <c r="F46" s="12">
        <v>95</v>
      </c>
      <c r="G46" s="12">
        <v>95</v>
      </c>
      <c r="H46" s="8" t="s">
        <v>296</v>
      </c>
      <c r="I46" s="12">
        <f t="shared" si="0"/>
        <v>95</v>
      </c>
      <c r="J46" s="19">
        <f>G46/F46</f>
        <v>1</v>
      </c>
      <c r="K46" s="19">
        <f>I46/E46</f>
        <v>0.95</v>
      </c>
      <c r="L46" s="12">
        <v>98</v>
      </c>
      <c r="M46" s="12">
        <v>98</v>
      </c>
      <c r="N46" s="12">
        <v>100</v>
      </c>
      <c r="O46" s="36" t="s">
        <v>446</v>
      </c>
    </row>
    <row r="47" spans="1:15" s="23" customFormat="1" ht="188.5" x14ac:dyDescent="0.35">
      <c r="A47" s="8" t="s">
        <v>294</v>
      </c>
      <c r="B47" s="12" t="s">
        <v>15</v>
      </c>
      <c r="C47" s="12" t="s">
        <v>42</v>
      </c>
      <c r="D47" s="12">
        <v>48.6</v>
      </c>
      <c r="E47" s="12">
        <v>70</v>
      </c>
      <c r="F47" s="12">
        <v>50</v>
      </c>
      <c r="G47" s="58">
        <v>93.9</v>
      </c>
      <c r="H47" s="59" t="s">
        <v>476</v>
      </c>
      <c r="I47" s="12">
        <f t="shared" si="0"/>
        <v>93.9</v>
      </c>
      <c r="J47" s="19">
        <v>1</v>
      </c>
      <c r="K47" s="61">
        <v>1</v>
      </c>
      <c r="L47" s="12">
        <v>55</v>
      </c>
      <c r="M47" s="12">
        <v>60</v>
      </c>
      <c r="N47" s="12">
        <v>70</v>
      </c>
      <c r="O47" s="8" t="s">
        <v>446</v>
      </c>
    </row>
    <row r="48" spans="1:15" s="23" customFormat="1" ht="87" x14ac:dyDescent="0.35">
      <c r="A48" s="8" t="s">
        <v>293</v>
      </c>
      <c r="B48" s="12" t="s">
        <v>20</v>
      </c>
      <c r="C48" s="12" t="s">
        <v>16</v>
      </c>
      <c r="D48" s="12">
        <v>8</v>
      </c>
      <c r="E48" s="12">
        <v>3</v>
      </c>
      <c r="F48" s="12">
        <v>3</v>
      </c>
      <c r="G48" s="58">
        <v>255</v>
      </c>
      <c r="H48" s="59" t="s">
        <v>475</v>
      </c>
      <c r="I48" s="12">
        <f t="shared" ref="I48" si="1">G48</f>
        <v>255</v>
      </c>
      <c r="J48" s="19">
        <v>1</v>
      </c>
      <c r="K48" s="19">
        <v>1</v>
      </c>
      <c r="L48" s="12">
        <v>3</v>
      </c>
      <c r="M48" s="12">
        <v>3</v>
      </c>
      <c r="N48" s="12">
        <v>3</v>
      </c>
      <c r="O48" s="36" t="s">
        <v>446</v>
      </c>
    </row>
    <row r="49" spans="1:15" s="23" customFormat="1" x14ac:dyDescent="0.35">
      <c r="A49" s="69" t="s">
        <v>310</v>
      </c>
      <c r="B49" s="70"/>
      <c r="C49" s="70"/>
      <c r="D49" s="70"/>
      <c r="E49" s="70"/>
      <c r="F49" s="70"/>
      <c r="G49" s="70"/>
      <c r="H49" s="70"/>
      <c r="I49" s="70"/>
      <c r="J49" s="70"/>
      <c r="K49" s="70"/>
      <c r="L49" s="70"/>
      <c r="M49" s="70"/>
      <c r="N49" s="70"/>
      <c r="O49" s="70"/>
    </row>
    <row r="50" spans="1:15" s="23" customFormat="1" x14ac:dyDescent="0.35">
      <c r="A50" s="71" t="s">
        <v>13</v>
      </c>
      <c r="B50" s="70"/>
      <c r="C50" s="70"/>
      <c r="D50" s="70"/>
      <c r="E50" s="70"/>
      <c r="F50" s="70"/>
      <c r="G50" s="70"/>
      <c r="H50" s="70"/>
      <c r="I50" s="70"/>
      <c r="J50" s="70"/>
      <c r="K50" s="70"/>
      <c r="L50" s="70"/>
      <c r="M50" s="70"/>
      <c r="N50" s="70"/>
      <c r="O50" s="70"/>
    </row>
    <row r="51" spans="1:15" s="23" customFormat="1" ht="43.5" x14ac:dyDescent="0.35">
      <c r="A51" s="8" t="s">
        <v>311</v>
      </c>
      <c r="B51" s="12" t="s">
        <v>15</v>
      </c>
      <c r="C51" s="12" t="s">
        <v>42</v>
      </c>
      <c r="D51" s="12">
        <v>0</v>
      </c>
      <c r="E51" s="12">
        <v>100</v>
      </c>
      <c r="F51" s="12">
        <v>0</v>
      </c>
      <c r="G51" s="12">
        <v>0</v>
      </c>
      <c r="H51" s="8" t="s">
        <v>66</v>
      </c>
      <c r="I51" s="12">
        <v>0</v>
      </c>
      <c r="J51" s="20">
        <v>0</v>
      </c>
      <c r="K51" s="20">
        <v>0</v>
      </c>
      <c r="L51" s="12">
        <v>100</v>
      </c>
      <c r="M51" s="12">
        <v>100</v>
      </c>
      <c r="N51" s="12">
        <v>100</v>
      </c>
      <c r="O51" s="72" t="s">
        <v>435</v>
      </c>
    </row>
    <row r="52" spans="1:15" s="23" customFormat="1" x14ac:dyDescent="0.35">
      <c r="A52" s="71" t="s">
        <v>18</v>
      </c>
      <c r="B52" s="70"/>
      <c r="C52" s="70"/>
      <c r="D52" s="70"/>
      <c r="E52" s="70"/>
      <c r="F52" s="70"/>
      <c r="G52" s="70"/>
      <c r="H52" s="70"/>
      <c r="I52" s="70"/>
      <c r="J52" s="70"/>
      <c r="K52" s="70"/>
      <c r="L52" s="70"/>
      <c r="M52" s="70"/>
      <c r="N52" s="70"/>
      <c r="O52" s="70"/>
    </row>
    <row r="53" spans="1:15" s="23" customFormat="1" ht="43.5" x14ac:dyDescent="0.35">
      <c r="A53" s="8" t="s">
        <v>314</v>
      </c>
      <c r="B53" s="12" t="s">
        <v>15</v>
      </c>
      <c r="C53" s="12" t="s">
        <v>16</v>
      </c>
      <c r="D53" s="12">
        <v>0</v>
      </c>
      <c r="E53" s="12">
        <v>1</v>
      </c>
      <c r="F53" s="12">
        <v>0</v>
      </c>
      <c r="G53" s="12">
        <v>0</v>
      </c>
      <c r="H53" s="8" t="s">
        <v>66</v>
      </c>
      <c r="I53" s="12">
        <v>0</v>
      </c>
      <c r="J53" s="20">
        <v>0</v>
      </c>
      <c r="K53" s="20">
        <v>0</v>
      </c>
      <c r="L53" s="12">
        <v>1</v>
      </c>
      <c r="M53" s="12">
        <v>0</v>
      </c>
      <c r="N53" s="12">
        <v>0</v>
      </c>
      <c r="O53" s="36" t="s">
        <v>448</v>
      </c>
    </row>
    <row r="54" spans="1:15" s="23" customFormat="1" ht="15" customHeight="1" x14ac:dyDescent="0.35">
      <c r="A54" s="8" t="s">
        <v>312</v>
      </c>
      <c r="B54" s="12" t="s">
        <v>15</v>
      </c>
      <c r="C54" s="12" t="s">
        <v>42</v>
      </c>
      <c r="D54" s="12">
        <v>10</v>
      </c>
      <c r="E54" s="12">
        <v>100</v>
      </c>
      <c r="F54" s="12">
        <v>20</v>
      </c>
      <c r="G54" s="12">
        <v>47</v>
      </c>
      <c r="H54" s="8" t="s">
        <v>313</v>
      </c>
      <c r="I54" s="12">
        <f>G54</f>
        <v>47</v>
      </c>
      <c r="J54" s="19">
        <v>1</v>
      </c>
      <c r="K54" s="19">
        <f>I54/E54</f>
        <v>0.47</v>
      </c>
      <c r="L54" s="12">
        <v>50</v>
      </c>
      <c r="M54" s="12">
        <v>70</v>
      </c>
      <c r="N54" s="12">
        <v>100</v>
      </c>
      <c r="O54" s="36" t="s">
        <v>448</v>
      </c>
    </row>
    <row r="55" spans="1:15" s="23" customFormat="1" x14ac:dyDescent="0.35">
      <c r="A55" s="69" t="s">
        <v>315</v>
      </c>
      <c r="B55" s="70"/>
      <c r="C55" s="70"/>
      <c r="D55" s="70"/>
      <c r="E55" s="70"/>
      <c r="F55" s="70"/>
      <c r="G55" s="70"/>
      <c r="H55" s="70"/>
      <c r="I55" s="70"/>
      <c r="J55" s="70"/>
      <c r="K55" s="70"/>
      <c r="L55" s="70"/>
      <c r="M55" s="70"/>
      <c r="N55" s="70"/>
      <c r="O55" s="70"/>
    </row>
    <row r="56" spans="1:15" s="23" customFormat="1" x14ac:dyDescent="0.35">
      <c r="A56" s="71" t="s">
        <v>13</v>
      </c>
      <c r="B56" s="70"/>
      <c r="C56" s="70"/>
      <c r="D56" s="70"/>
      <c r="E56" s="70"/>
      <c r="F56" s="70"/>
      <c r="G56" s="70"/>
      <c r="H56" s="70"/>
      <c r="I56" s="70"/>
      <c r="J56" s="70"/>
      <c r="K56" s="70"/>
      <c r="L56" s="70"/>
      <c r="M56" s="70"/>
      <c r="N56" s="70"/>
      <c r="O56" s="70"/>
    </row>
    <row r="57" spans="1:15" s="23" customFormat="1" ht="72.5" x14ac:dyDescent="0.35">
      <c r="A57" s="8" t="s">
        <v>320</v>
      </c>
      <c r="B57" s="12" t="s">
        <v>15</v>
      </c>
      <c r="C57" s="12" t="s">
        <v>42</v>
      </c>
      <c r="D57" s="12">
        <v>90</v>
      </c>
      <c r="E57" s="12">
        <v>99.9</v>
      </c>
      <c r="F57" s="12">
        <v>92</v>
      </c>
      <c r="G57" s="12">
        <v>99.59</v>
      </c>
      <c r="H57" s="8" t="s">
        <v>321</v>
      </c>
      <c r="I57" s="12">
        <f>G57</f>
        <v>99.59</v>
      </c>
      <c r="J57" s="19">
        <v>1</v>
      </c>
      <c r="K57" s="41">
        <f>I57/E57</f>
        <v>0.99689689689689687</v>
      </c>
      <c r="L57" s="12">
        <v>95</v>
      </c>
      <c r="M57" s="12">
        <v>98</v>
      </c>
      <c r="N57" s="12">
        <v>99.9</v>
      </c>
      <c r="O57" s="36" t="s">
        <v>449</v>
      </c>
    </row>
    <row r="58" spans="1:15" s="23" customFormat="1" ht="43.5" x14ac:dyDescent="0.35">
      <c r="A58" s="8" t="s">
        <v>318</v>
      </c>
      <c r="B58" s="12" t="s">
        <v>15</v>
      </c>
      <c r="C58" s="12" t="s">
        <v>42</v>
      </c>
      <c r="D58" s="12">
        <v>40</v>
      </c>
      <c r="E58" s="12">
        <v>90</v>
      </c>
      <c r="F58" s="12">
        <v>40</v>
      </c>
      <c r="G58" s="12">
        <v>34.479999999999997</v>
      </c>
      <c r="H58" s="60" t="s">
        <v>319</v>
      </c>
      <c r="I58" s="12">
        <f>G58</f>
        <v>34.479999999999997</v>
      </c>
      <c r="J58" s="19">
        <f>G58/F58</f>
        <v>0.86199999999999988</v>
      </c>
      <c r="K58" s="19">
        <f>I58/E58</f>
        <v>0.38311111111111107</v>
      </c>
      <c r="L58" s="12">
        <v>60</v>
      </c>
      <c r="M58" s="12">
        <v>75</v>
      </c>
      <c r="N58" s="12">
        <v>90</v>
      </c>
      <c r="O58" s="36" t="s">
        <v>449</v>
      </c>
    </row>
    <row r="59" spans="1:15" s="23" customFormat="1" ht="58" x14ac:dyDescent="0.35">
      <c r="A59" s="8" t="s">
        <v>316</v>
      </c>
      <c r="B59" s="12" t="s">
        <v>15</v>
      </c>
      <c r="C59" s="12" t="s">
        <v>42</v>
      </c>
      <c r="D59" s="12">
        <v>90</v>
      </c>
      <c r="E59" s="12">
        <v>99.5</v>
      </c>
      <c r="F59" s="12">
        <v>95</v>
      </c>
      <c r="G59" s="12">
        <v>91</v>
      </c>
      <c r="H59" s="60" t="s">
        <v>317</v>
      </c>
      <c r="I59" s="12">
        <f>G59</f>
        <v>91</v>
      </c>
      <c r="J59" s="19">
        <f>G59/F59</f>
        <v>0.95789473684210524</v>
      </c>
      <c r="K59" s="19">
        <f>I59/E59</f>
        <v>0.914572864321608</v>
      </c>
      <c r="L59" s="12">
        <v>97</v>
      </c>
      <c r="M59" s="12">
        <v>99.5</v>
      </c>
      <c r="N59" s="12">
        <v>99.5</v>
      </c>
      <c r="O59" s="36" t="s">
        <v>449</v>
      </c>
    </row>
    <row r="60" spans="1:15" s="23" customFormat="1" x14ac:dyDescent="0.35">
      <c r="A60" s="71" t="s">
        <v>18</v>
      </c>
      <c r="B60" s="70"/>
      <c r="C60" s="70"/>
      <c r="D60" s="70"/>
      <c r="E60" s="70"/>
      <c r="F60" s="70"/>
      <c r="G60" s="70"/>
      <c r="H60" s="70"/>
      <c r="I60" s="70"/>
      <c r="J60" s="70"/>
      <c r="K60" s="70"/>
      <c r="L60" s="70"/>
      <c r="M60" s="70"/>
      <c r="N60" s="70"/>
      <c r="O60" s="70"/>
    </row>
    <row r="61" spans="1:15" s="23" customFormat="1" ht="43.5" x14ac:dyDescent="0.35">
      <c r="A61" s="8" t="s">
        <v>326</v>
      </c>
      <c r="B61" s="12" t="s">
        <v>15</v>
      </c>
      <c r="C61" s="12" t="s">
        <v>42</v>
      </c>
      <c r="D61" s="12">
        <v>80</v>
      </c>
      <c r="E61" s="12">
        <v>100</v>
      </c>
      <c r="F61" s="12">
        <v>80</v>
      </c>
      <c r="G61" s="12">
        <v>80</v>
      </c>
      <c r="H61" s="8" t="s">
        <v>327</v>
      </c>
      <c r="I61" s="12">
        <f>G61</f>
        <v>80</v>
      </c>
      <c r="J61" s="19">
        <f>G61/F61</f>
        <v>1</v>
      </c>
      <c r="K61" s="19">
        <f>I61/E61</f>
        <v>0.8</v>
      </c>
      <c r="L61" s="12">
        <v>90</v>
      </c>
      <c r="M61" s="12">
        <v>95</v>
      </c>
      <c r="N61" s="12">
        <v>100</v>
      </c>
      <c r="O61" s="36" t="s">
        <v>449</v>
      </c>
    </row>
    <row r="62" spans="1:15" s="23" customFormat="1" ht="43.5" x14ac:dyDescent="0.35">
      <c r="A62" s="8" t="s">
        <v>324</v>
      </c>
      <c r="B62" s="12" t="s">
        <v>15</v>
      </c>
      <c r="C62" s="12" t="s">
        <v>42</v>
      </c>
      <c r="D62" s="12">
        <v>70</v>
      </c>
      <c r="E62" s="12">
        <v>90</v>
      </c>
      <c r="F62" s="12">
        <v>70</v>
      </c>
      <c r="G62" s="12">
        <v>66</v>
      </c>
      <c r="H62" s="8" t="s">
        <v>325</v>
      </c>
      <c r="I62" s="12">
        <f>G62</f>
        <v>66</v>
      </c>
      <c r="J62" s="19">
        <f>G62/F62</f>
        <v>0.94285714285714284</v>
      </c>
      <c r="K62" s="19">
        <f>I62/E62</f>
        <v>0.73333333333333328</v>
      </c>
      <c r="L62" s="12">
        <v>80</v>
      </c>
      <c r="M62" s="12">
        <v>85</v>
      </c>
      <c r="N62" s="12">
        <v>90</v>
      </c>
      <c r="O62" s="36" t="s">
        <v>449</v>
      </c>
    </row>
    <row r="63" spans="1:15" s="23" customFormat="1" ht="43.5" x14ac:dyDescent="0.35">
      <c r="A63" s="8" t="s">
        <v>322</v>
      </c>
      <c r="B63" s="12" t="s">
        <v>15</v>
      </c>
      <c r="C63" s="12" t="s">
        <v>16</v>
      </c>
      <c r="D63" s="12">
        <v>1</v>
      </c>
      <c r="E63" s="12">
        <v>4</v>
      </c>
      <c r="F63" s="12">
        <v>1</v>
      </c>
      <c r="G63" s="12">
        <v>1</v>
      </c>
      <c r="H63" s="8" t="s">
        <v>323</v>
      </c>
      <c r="I63" s="12">
        <f>G63</f>
        <v>1</v>
      </c>
      <c r="J63" s="19">
        <f>G63/F63</f>
        <v>1</v>
      </c>
      <c r="K63" s="19">
        <f>I63/E63</f>
        <v>0.25</v>
      </c>
      <c r="L63" s="12">
        <v>1</v>
      </c>
      <c r="M63" s="12">
        <v>1</v>
      </c>
      <c r="N63" s="12">
        <v>1</v>
      </c>
      <c r="O63" s="36" t="s">
        <v>449</v>
      </c>
    </row>
    <row r="64" spans="1:15" s="23" customFormat="1" x14ac:dyDescent="0.35">
      <c r="A64" s="69" t="s">
        <v>328</v>
      </c>
      <c r="B64" s="70"/>
      <c r="C64" s="70"/>
      <c r="D64" s="70"/>
      <c r="E64" s="70"/>
      <c r="F64" s="70"/>
      <c r="G64" s="70"/>
      <c r="H64" s="70"/>
      <c r="I64" s="70"/>
      <c r="J64" s="70"/>
      <c r="K64" s="70"/>
      <c r="L64" s="70"/>
      <c r="M64" s="70"/>
      <c r="N64" s="70"/>
      <c r="O64" s="70"/>
    </row>
    <row r="65" spans="1:15" s="23" customFormat="1" x14ac:dyDescent="0.35">
      <c r="A65" s="71" t="s">
        <v>13</v>
      </c>
      <c r="B65" s="70"/>
      <c r="C65" s="70"/>
      <c r="D65" s="70"/>
      <c r="E65" s="70"/>
      <c r="F65" s="70"/>
      <c r="G65" s="70"/>
      <c r="H65" s="70"/>
      <c r="I65" s="70"/>
      <c r="J65" s="70"/>
      <c r="K65" s="70"/>
      <c r="L65" s="70"/>
      <c r="M65" s="70"/>
      <c r="N65" s="70"/>
      <c r="O65" s="70"/>
    </row>
    <row r="66" spans="1:15" s="23" customFormat="1" ht="116" x14ac:dyDescent="0.35">
      <c r="A66" s="8" t="s">
        <v>329</v>
      </c>
      <c r="B66" s="12" t="s">
        <v>15</v>
      </c>
      <c r="C66" s="12" t="s">
        <v>16</v>
      </c>
      <c r="D66" s="12">
        <v>1</v>
      </c>
      <c r="E66" s="12">
        <v>4</v>
      </c>
      <c r="F66" s="12">
        <v>1</v>
      </c>
      <c r="G66" s="12">
        <v>1</v>
      </c>
      <c r="H66" s="8" t="s">
        <v>330</v>
      </c>
      <c r="I66" s="12">
        <f>G66</f>
        <v>1</v>
      </c>
      <c r="J66" s="19">
        <f>G66/F66</f>
        <v>1</v>
      </c>
      <c r="K66" s="19">
        <f>I66/E66</f>
        <v>0.25</v>
      </c>
      <c r="L66" s="12">
        <v>1</v>
      </c>
      <c r="M66" s="12">
        <v>1</v>
      </c>
      <c r="N66" s="12">
        <v>1</v>
      </c>
      <c r="O66" s="72" t="s">
        <v>450</v>
      </c>
    </row>
    <row r="67" spans="1:15" s="23" customFormat="1" x14ac:dyDescent="0.35">
      <c r="A67" s="71" t="s">
        <v>18</v>
      </c>
      <c r="B67" s="70"/>
      <c r="C67" s="70"/>
      <c r="D67" s="70"/>
      <c r="E67" s="70"/>
      <c r="F67" s="70"/>
      <c r="G67" s="70"/>
      <c r="H67" s="70"/>
      <c r="I67" s="70"/>
      <c r="J67" s="70"/>
      <c r="K67" s="70"/>
      <c r="L67" s="70"/>
      <c r="M67" s="70"/>
      <c r="N67" s="70"/>
      <c r="O67" s="70"/>
    </row>
    <row r="68" spans="1:15" s="23" customFormat="1" ht="116" x14ac:dyDescent="0.35">
      <c r="A68" s="8" t="s">
        <v>335</v>
      </c>
      <c r="B68" s="12" t="s">
        <v>20</v>
      </c>
      <c r="C68" s="12" t="s">
        <v>42</v>
      </c>
      <c r="D68" s="12">
        <v>100</v>
      </c>
      <c r="E68" s="12">
        <v>100</v>
      </c>
      <c r="F68" s="12">
        <v>100</v>
      </c>
      <c r="G68" s="12">
        <v>100</v>
      </c>
      <c r="H68" s="8" t="s">
        <v>336</v>
      </c>
      <c r="I68" s="12">
        <f>G68</f>
        <v>100</v>
      </c>
      <c r="J68" s="19">
        <f>G68/F68</f>
        <v>1</v>
      </c>
      <c r="K68" s="19">
        <f>I68/E68</f>
        <v>1</v>
      </c>
      <c r="L68" s="12">
        <v>100</v>
      </c>
      <c r="M68" s="12">
        <v>100</v>
      </c>
      <c r="N68" s="12">
        <v>100</v>
      </c>
      <c r="O68" s="36" t="s">
        <v>451</v>
      </c>
    </row>
    <row r="69" spans="1:15" s="23" customFormat="1" ht="87" x14ac:dyDescent="0.35">
      <c r="A69" s="8" t="s">
        <v>333</v>
      </c>
      <c r="B69" s="12" t="s">
        <v>20</v>
      </c>
      <c r="C69" s="12" t="s">
        <v>42</v>
      </c>
      <c r="D69" s="12">
        <v>100</v>
      </c>
      <c r="E69" s="12">
        <v>100</v>
      </c>
      <c r="F69" s="12">
        <v>100</v>
      </c>
      <c r="G69" s="12">
        <v>100</v>
      </c>
      <c r="H69" s="8" t="s">
        <v>334</v>
      </c>
      <c r="I69" s="12">
        <f>G69</f>
        <v>100</v>
      </c>
      <c r="J69" s="19">
        <f>G69/F69</f>
        <v>1</v>
      </c>
      <c r="K69" s="19">
        <f>I69/E69</f>
        <v>1</v>
      </c>
      <c r="L69" s="12">
        <v>100</v>
      </c>
      <c r="M69" s="12">
        <v>100</v>
      </c>
      <c r="N69" s="12">
        <v>100</v>
      </c>
      <c r="O69" s="36" t="s">
        <v>450</v>
      </c>
    </row>
    <row r="70" spans="1:15" s="23" customFormat="1" ht="101.5" x14ac:dyDescent="0.35">
      <c r="A70" s="8" t="s">
        <v>331</v>
      </c>
      <c r="B70" s="12" t="s">
        <v>20</v>
      </c>
      <c r="C70" s="12" t="s">
        <v>332</v>
      </c>
      <c r="D70" s="12">
        <v>0</v>
      </c>
      <c r="E70" s="12">
        <v>100</v>
      </c>
      <c r="F70" s="12">
        <v>100</v>
      </c>
      <c r="G70" s="12">
        <v>100</v>
      </c>
      <c r="H70" s="40" t="s">
        <v>457</v>
      </c>
      <c r="I70" s="12">
        <f>G70</f>
        <v>100</v>
      </c>
      <c r="J70" s="19">
        <f>G70/F70</f>
        <v>1</v>
      </c>
      <c r="K70" s="12">
        <f>I70/E70</f>
        <v>1</v>
      </c>
      <c r="L70" s="12">
        <v>100</v>
      </c>
      <c r="M70" s="12">
        <v>100</v>
      </c>
      <c r="N70" s="12">
        <v>100</v>
      </c>
      <c r="O70" s="36" t="s">
        <v>450</v>
      </c>
    </row>
    <row r="71" spans="1:15" s="23" customFormat="1" x14ac:dyDescent="0.35">
      <c r="A71" s="69" t="s">
        <v>337</v>
      </c>
      <c r="B71" s="70"/>
      <c r="C71" s="70"/>
      <c r="D71" s="70"/>
      <c r="E71" s="70"/>
      <c r="F71" s="70"/>
      <c r="G71" s="70"/>
      <c r="H71" s="70"/>
      <c r="I71" s="70"/>
      <c r="J71" s="70"/>
      <c r="K71" s="70"/>
      <c r="L71" s="70"/>
      <c r="M71" s="70"/>
      <c r="N71" s="70"/>
      <c r="O71" s="70"/>
    </row>
    <row r="72" spans="1:15" s="23" customFormat="1" x14ac:dyDescent="0.35">
      <c r="A72" s="71" t="s">
        <v>13</v>
      </c>
      <c r="B72" s="70"/>
      <c r="C72" s="70"/>
      <c r="D72" s="70"/>
      <c r="E72" s="70"/>
      <c r="F72" s="70"/>
      <c r="G72" s="70"/>
      <c r="H72" s="70"/>
      <c r="I72" s="70"/>
      <c r="J72" s="70"/>
      <c r="K72" s="70"/>
      <c r="L72" s="70"/>
      <c r="M72" s="70"/>
      <c r="N72" s="70"/>
      <c r="O72" s="70"/>
    </row>
    <row r="73" spans="1:15" s="23" customFormat="1" ht="101.5" x14ac:dyDescent="0.35">
      <c r="A73" s="8" t="s">
        <v>338</v>
      </c>
      <c r="B73" s="12" t="s">
        <v>15</v>
      </c>
      <c r="C73" s="12" t="s">
        <v>16</v>
      </c>
      <c r="D73" s="12">
        <v>5</v>
      </c>
      <c r="E73" s="12">
        <v>8</v>
      </c>
      <c r="F73" s="12">
        <v>2</v>
      </c>
      <c r="G73" s="12">
        <v>2</v>
      </c>
      <c r="H73" s="8" t="s">
        <v>339</v>
      </c>
      <c r="I73" s="12">
        <f>G73</f>
        <v>2</v>
      </c>
      <c r="J73" s="19">
        <f>G73/F73</f>
        <v>1</v>
      </c>
      <c r="K73" s="19">
        <f>I73/E73</f>
        <v>0.25</v>
      </c>
      <c r="L73" s="12">
        <v>2</v>
      </c>
      <c r="M73" s="12">
        <v>2</v>
      </c>
      <c r="N73" s="12">
        <v>2</v>
      </c>
      <c r="O73" s="72" t="s">
        <v>452</v>
      </c>
    </row>
    <row r="74" spans="1:15" s="23" customFormat="1" x14ac:dyDescent="0.35">
      <c r="A74" s="71" t="s">
        <v>18</v>
      </c>
      <c r="B74" s="70"/>
      <c r="C74" s="70"/>
      <c r="D74" s="70"/>
      <c r="E74" s="70"/>
      <c r="F74" s="70"/>
      <c r="G74" s="70"/>
      <c r="H74" s="70"/>
      <c r="I74" s="70"/>
      <c r="J74" s="70"/>
      <c r="K74" s="70"/>
      <c r="L74" s="70"/>
      <c r="M74" s="70"/>
      <c r="N74" s="70"/>
      <c r="O74" s="70"/>
    </row>
    <row r="75" spans="1:15" s="23" customFormat="1" ht="72.5" x14ac:dyDescent="0.35">
      <c r="A75" s="8" t="s">
        <v>342</v>
      </c>
      <c r="B75" s="12" t="s">
        <v>15</v>
      </c>
      <c r="C75" s="12" t="s">
        <v>16</v>
      </c>
      <c r="D75" s="12">
        <v>3</v>
      </c>
      <c r="E75" s="12">
        <v>4</v>
      </c>
      <c r="F75" s="12">
        <v>1</v>
      </c>
      <c r="G75" s="12">
        <v>1</v>
      </c>
      <c r="H75" s="8" t="s">
        <v>343</v>
      </c>
      <c r="I75" s="12">
        <f>G75</f>
        <v>1</v>
      </c>
      <c r="J75" s="19">
        <f>G75/F75</f>
        <v>1</v>
      </c>
      <c r="K75" s="19">
        <f>I75/E75</f>
        <v>0.25</v>
      </c>
      <c r="L75" s="12">
        <v>1</v>
      </c>
      <c r="M75" s="12">
        <v>1</v>
      </c>
      <c r="N75" s="12">
        <v>1</v>
      </c>
      <c r="O75" s="36" t="s">
        <v>453</v>
      </c>
    </row>
    <row r="76" spans="1:15" s="23" customFormat="1" ht="174" x14ac:dyDescent="0.35">
      <c r="A76" s="8" t="s">
        <v>340</v>
      </c>
      <c r="B76" s="12" t="s">
        <v>15</v>
      </c>
      <c r="C76" s="12" t="s">
        <v>16</v>
      </c>
      <c r="D76" s="12">
        <v>0</v>
      </c>
      <c r="E76" s="12">
        <v>1</v>
      </c>
      <c r="F76" s="12">
        <v>1</v>
      </c>
      <c r="G76" s="12">
        <v>1</v>
      </c>
      <c r="H76" s="8" t="s">
        <v>341</v>
      </c>
      <c r="I76" s="12">
        <f>G76</f>
        <v>1</v>
      </c>
      <c r="J76" s="19">
        <f>G76/F76</f>
        <v>1</v>
      </c>
      <c r="K76" s="19">
        <f>I76/E76</f>
        <v>1</v>
      </c>
      <c r="L76" s="12">
        <v>0</v>
      </c>
      <c r="M76" s="12">
        <v>0</v>
      </c>
      <c r="N76" s="12">
        <v>0</v>
      </c>
      <c r="O76" s="36" t="s">
        <v>453</v>
      </c>
    </row>
    <row r="77" spans="1:15" s="23" customFormat="1" x14ac:dyDescent="0.35">
      <c r="A77" s="69" t="s">
        <v>344</v>
      </c>
      <c r="B77" s="70"/>
      <c r="C77" s="70"/>
      <c r="D77" s="70"/>
      <c r="E77" s="70"/>
      <c r="F77" s="70"/>
      <c r="G77" s="70"/>
      <c r="H77" s="70"/>
      <c r="I77" s="70"/>
      <c r="J77" s="70"/>
      <c r="K77" s="70"/>
      <c r="L77" s="70"/>
      <c r="M77" s="70"/>
      <c r="N77" s="70"/>
      <c r="O77" s="70"/>
    </row>
    <row r="78" spans="1:15" s="23" customFormat="1" x14ac:dyDescent="0.35">
      <c r="A78" s="71" t="s">
        <v>13</v>
      </c>
      <c r="B78" s="70"/>
      <c r="C78" s="70"/>
      <c r="D78" s="70"/>
      <c r="E78" s="70"/>
      <c r="F78" s="70"/>
      <c r="G78" s="70"/>
      <c r="H78" s="70"/>
      <c r="I78" s="70"/>
      <c r="J78" s="70"/>
      <c r="K78" s="70"/>
      <c r="L78" s="70"/>
      <c r="M78" s="70"/>
      <c r="N78" s="70"/>
      <c r="O78" s="70"/>
    </row>
    <row r="79" spans="1:15" s="23" customFormat="1" ht="275.5" x14ac:dyDescent="0.35">
      <c r="A79" s="8" t="s">
        <v>345</v>
      </c>
      <c r="B79" s="12" t="s">
        <v>15</v>
      </c>
      <c r="C79" s="12" t="s">
        <v>16</v>
      </c>
      <c r="D79" s="12">
        <v>0</v>
      </c>
      <c r="E79" s="12">
        <v>4</v>
      </c>
      <c r="F79" s="12">
        <v>1</v>
      </c>
      <c r="G79" s="12">
        <v>1</v>
      </c>
      <c r="H79" s="63" t="s">
        <v>483</v>
      </c>
      <c r="I79" s="12">
        <f>G79</f>
        <v>1</v>
      </c>
      <c r="J79" s="19">
        <f>G79/F79</f>
        <v>1</v>
      </c>
      <c r="K79" s="19">
        <f>I79/E79</f>
        <v>0.25</v>
      </c>
      <c r="L79" s="12">
        <v>1</v>
      </c>
      <c r="M79" s="12">
        <v>1</v>
      </c>
      <c r="N79" s="12">
        <v>1</v>
      </c>
      <c r="O79" s="72" t="s">
        <v>453</v>
      </c>
    </row>
    <row r="80" spans="1:15" s="23" customFormat="1" x14ac:dyDescent="0.35">
      <c r="A80" s="71" t="s">
        <v>18</v>
      </c>
      <c r="B80" s="70"/>
      <c r="C80" s="70"/>
      <c r="D80" s="70"/>
      <c r="E80" s="70"/>
      <c r="F80" s="70"/>
      <c r="G80" s="70"/>
      <c r="H80" s="70"/>
      <c r="I80" s="70"/>
      <c r="J80" s="70"/>
      <c r="K80" s="70"/>
      <c r="L80" s="70"/>
      <c r="M80" s="70"/>
      <c r="N80" s="70"/>
      <c r="O80" s="70"/>
    </row>
    <row r="81" spans="1:15" s="23" customFormat="1" ht="290" x14ac:dyDescent="0.35">
      <c r="A81" s="8" t="s">
        <v>348</v>
      </c>
      <c r="B81" s="12" t="s">
        <v>20</v>
      </c>
      <c r="C81" s="12" t="s">
        <v>16</v>
      </c>
      <c r="D81" s="12">
        <v>8</v>
      </c>
      <c r="E81" s="12">
        <v>8</v>
      </c>
      <c r="F81" s="12">
        <v>8</v>
      </c>
      <c r="G81" s="12">
        <v>8</v>
      </c>
      <c r="H81" s="8" t="s">
        <v>349</v>
      </c>
      <c r="I81" s="12">
        <f>G81</f>
        <v>8</v>
      </c>
      <c r="J81" s="19">
        <f>G81/F81</f>
        <v>1</v>
      </c>
      <c r="K81" s="19">
        <f>I81/E81</f>
        <v>1</v>
      </c>
      <c r="L81" s="12">
        <v>8</v>
      </c>
      <c r="M81" s="12">
        <v>8</v>
      </c>
      <c r="N81" s="12">
        <v>8</v>
      </c>
      <c r="O81" s="36" t="s">
        <v>453</v>
      </c>
    </row>
    <row r="82" spans="1:15" s="23" customFormat="1" ht="43.5" x14ac:dyDescent="0.35">
      <c r="A82" s="8" t="s">
        <v>347</v>
      </c>
      <c r="B82" s="12" t="s">
        <v>15</v>
      </c>
      <c r="C82" s="12" t="s">
        <v>16</v>
      </c>
      <c r="D82" s="12">
        <v>0</v>
      </c>
      <c r="E82" s="12">
        <v>2</v>
      </c>
      <c r="F82" s="12">
        <v>0</v>
      </c>
      <c r="G82" s="12">
        <v>0</v>
      </c>
      <c r="H82" s="8" t="s">
        <v>66</v>
      </c>
      <c r="I82" s="12">
        <v>0</v>
      </c>
      <c r="J82" s="20">
        <v>0</v>
      </c>
      <c r="K82" s="20">
        <v>0</v>
      </c>
      <c r="L82" s="12">
        <v>1</v>
      </c>
      <c r="M82" s="12">
        <v>0</v>
      </c>
      <c r="N82" s="12">
        <v>1</v>
      </c>
      <c r="O82" s="36" t="s">
        <v>453</v>
      </c>
    </row>
    <row r="83" spans="1:15" s="23" customFormat="1" ht="72.5" x14ac:dyDescent="0.35">
      <c r="A83" s="8" t="s">
        <v>346</v>
      </c>
      <c r="B83" s="12" t="s">
        <v>15</v>
      </c>
      <c r="C83" s="12" t="s">
        <v>16</v>
      </c>
      <c r="D83" s="12">
        <v>1</v>
      </c>
      <c r="E83" s="12">
        <v>6</v>
      </c>
      <c r="F83" s="12">
        <v>0</v>
      </c>
      <c r="G83" s="12">
        <v>0</v>
      </c>
      <c r="H83" s="8" t="s">
        <v>66</v>
      </c>
      <c r="I83" s="12">
        <v>0</v>
      </c>
      <c r="J83" s="20">
        <v>0</v>
      </c>
      <c r="K83" s="20">
        <v>0</v>
      </c>
      <c r="L83" s="12">
        <v>2</v>
      </c>
      <c r="M83" s="12">
        <v>2</v>
      </c>
      <c r="N83" s="12">
        <v>2</v>
      </c>
      <c r="O83" s="36" t="s">
        <v>454</v>
      </c>
    </row>
    <row r="84" spans="1:15" s="23" customFormat="1" x14ac:dyDescent="0.35">
      <c r="B84" s="30"/>
      <c r="C84" s="30"/>
      <c r="D84" s="30"/>
      <c r="E84" s="30"/>
      <c r="F84" s="30"/>
      <c r="G84" s="30"/>
      <c r="I84" s="30"/>
      <c r="J84" s="30"/>
      <c r="K84" s="30"/>
      <c r="L84" s="30"/>
      <c r="M84" s="30"/>
      <c r="N84" s="30"/>
    </row>
    <row r="86" spans="1:15" ht="58" x14ac:dyDescent="0.35">
      <c r="A86" s="28" t="s">
        <v>470</v>
      </c>
      <c r="B86" s="17">
        <f>(J9+J14+J18+J24+J23+J22+J27+J29+J34+J33+J48+J47+J46+J45+J44+J43+J42+J37+J54+J59+J58+J57+J63+J62+J61+J66+J70+J69+J68+J73+J76+J75+J79+J81)/34</f>
        <v>0.9606863727947319</v>
      </c>
      <c r="D86" s="28" t="s">
        <v>471</v>
      </c>
      <c r="E86" s="17">
        <f>(K9+K14+K18+K24+K23+K22+K27+K29+K34+K33+K48+K47+K46+K45+K44+K43+K42+K37+K54+K59+K58+K57+K63+K62+K61+K66+K70+K69+K68+K73+K76+K75+K79+K81)/34</f>
        <v>0.58954175718924562</v>
      </c>
    </row>
    <row r="87" spans="1:15" ht="87" x14ac:dyDescent="0.35">
      <c r="A87" s="18" t="s">
        <v>466</v>
      </c>
      <c r="B87" s="17">
        <f>B86*0.09</f>
        <v>8.6461773551525872E-2</v>
      </c>
      <c r="D87" s="28" t="s">
        <v>468</v>
      </c>
      <c r="E87" s="17">
        <f>E86*0.09</f>
        <v>5.3058758147032106E-2</v>
      </c>
    </row>
  </sheetData>
  <sheetProtection algorithmName="SHA-512" hashValue="YkDJt/hPF/vlDSqfamUSe0hlbKKA1FGXwebNtbzh8isLCde1MyZG4C1I0atVlWYxhyc9ydspDeeHcWqLrjh98A==" saltValue="iozF2XPRA4v/8+bUkQ3tcQ==" spinCount="100000" sheet="1" formatCells="0" formatColumns="0" formatRows="0" insertColumns="0" insertRows="0" insertHyperlinks="0" deleteColumns="0" deleteRows="0" sort="0" autoFilter="0" pivotTables="0"/>
  <mergeCells count="33">
    <mergeCell ref="A77:O77"/>
    <mergeCell ref="A78:O78"/>
    <mergeCell ref="O79"/>
    <mergeCell ref="A80:O80"/>
    <mergeCell ref="A71:O71"/>
    <mergeCell ref="A72:O72"/>
    <mergeCell ref="O73"/>
    <mergeCell ref="A74:O74"/>
    <mergeCell ref="A64:O64"/>
    <mergeCell ref="A65:O65"/>
    <mergeCell ref="O66"/>
    <mergeCell ref="A67:O67"/>
    <mergeCell ref="A55:O55"/>
    <mergeCell ref="A56:O56"/>
    <mergeCell ref="A60:O60"/>
    <mergeCell ref="A49:O49"/>
    <mergeCell ref="A50:O50"/>
    <mergeCell ref="O51"/>
    <mergeCell ref="A52:O52"/>
    <mergeCell ref="A31:O31"/>
    <mergeCell ref="A32:O32"/>
    <mergeCell ref="A36:O36"/>
    <mergeCell ref="A26:O26"/>
    <mergeCell ref="O27"/>
    <mergeCell ref="A28:O28"/>
    <mergeCell ref="A15:O15"/>
    <mergeCell ref="A16:O16"/>
    <mergeCell ref="A19:O19"/>
    <mergeCell ref="A7:O7"/>
    <mergeCell ref="A8:O8"/>
    <mergeCell ref="O9"/>
    <mergeCell ref="A10:O10"/>
    <mergeCell ref="A25:O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E9" sqref="E9"/>
    </sheetView>
  </sheetViews>
  <sheetFormatPr baseColWidth="10" defaultColWidth="25" defaultRowHeight="14.5" x14ac:dyDescent="0.35"/>
  <cols>
    <col min="1" max="1" width="50" customWidth="1"/>
    <col min="4" max="5" width="40" customWidth="1"/>
  </cols>
  <sheetData>
    <row r="1" spans="1:5" ht="30" customHeight="1" x14ac:dyDescent="0.35">
      <c r="A1" s="81" t="s">
        <v>472</v>
      </c>
      <c r="B1" s="81"/>
      <c r="C1" s="81"/>
      <c r="D1" s="81" t="s">
        <v>473</v>
      </c>
      <c r="E1" s="81"/>
    </row>
    <row r="2" spans="1:5" x14ac:dyDescent="0.35">
      <c r="A2" s="46" t="s">
        <v>367</v>
      </c>
      <c r="B2" s="47" t="s">
        <v>350</v>
      </c>
      <c r="C2" s="47" t="s">
        <v>351</v>
      </c>
      <c r="D2" s="52" t="s">
        <v>352</v>
      </c>
      <c r="E2" s="51" t="s">
        <v>353</v>
      </c>
    </row>
    <row r="3" spans="1:5" x14ac:dyDescent="0.35">
      <c r="A3" s="55" t="s">
        <v>373</v>
      </c>
      <c r="B3" s="50">
        <f>'Línea 1'!B77</f>
        <v>0.93571428571428561</v>
      </c>
      <c r="C3" s="50">
        <f>'Línea 1'!B78</f>
        <v>0.15907142857142856</v>
      </c>
      <c r="D3" s="50">
        <f>'Línea 1'!E77</f>
        <v>0.61336643029737814</v>
      </c>
      <c r="E3" s="50">
        <f>'Línea 1'!E78</f>
        <v>0.10427229315055429</v>
      </c>
    </row>
    <row r="4" spans="1:5" x14ac:dyDescent="0.35">
      <c r="A4" s="55" t="s">
        <v>374</v>
      </c>
      <c r="B4" s="50">
        <f>'Línea 2'!B28</f>
        <v>0.98333333333333339</v>
      </c>
      <c r="C4" s="50">
        <f>'Línea 2'!B29</f>
        <v>0.16716666666666669</v>
      </c>
      <c r="D4" s="50">
        <f>'Línea 2'!E28</f>
        <v>0.56766051766051773</v>
      </c>
      <c r="E4" s="50">
        <f>'Línea 2'!E29</f>
        <v>9.6502288002288023E-2</v>
      </c>
    </row>
    <row r="5" spans="1:5" x14ac:dyDescent="0.35">
      <c r="A5" s="55" t="s">
        <v>375</v>
      </c>
      <c r="B5" s="50">
        <f>'Línea 3'!B46</f>
        <v>0.99632352941176472</v>
      </c>
      <c r="C5" s="50">
        <f>'Línea 3'!B47</f>
        <v>0.16937500000000003</v>
      </c>
      <c r="D5" s="50">
        <f>'Línea 3'!E46</f>
        <v>0.4784625371866208</v>
      </c>
      <c r="E5" s="50">
        <f>'Línea 3'!E47</f>
        <v>8.1338631321725544E-2</v>
      </c>
    </row>
    <row r="6" spans="1:5" ht="29" x14ac:dyDescent="0.35">
      <c r="A6" s="55" t="s">
        <v>376</v>
      </c>
      <c r="B6" s="50">
        <f>'Línea 4'!B30</f>
        <v>1</v>
      </c>
      <c r="C6" s="50">
        <f>'Línea 4'!B31</f>
        <v>0.13</v>
      </c>
      <c r="D6" s="50">
        <f>'Línea 4'!E30</f>
        <v>0.3088822353597877</v>
      </c>
      <c r="E6" s="50">
        <f>'Línea 4'!E31</f>
        <v>4.0154690596772402E-2</v>
      </c>
    </row>
    <row r="7" spans="1:5" ht="29" x14ac:dyDescent="0.35">
      <c r="A7" s="55" t="s">
        <v>377</v>
      </c>
      <c r="B7" s="50">
        <f>'Línea 5'!B47</f>
        <v>1</v>
      </c>
      <c r="C7" s="50">
        <f>'Línea 5'!B48</f>
        <v>0.17</v>
      </c>
      <c r="D7" s="50">
        <f>'Línea 5'!E47</f>
        <v>0.55704862904891561</v>
      </c>
      <c r="E7" s="50">
        <f>'Línea 5'!E48</f>
        <v>9.4698266938315664E-2</v>
      </c>
    </row>
    <row r="8" spans="1:5" x14ac:dyDescent="0.35">
      <c r="A8" s="55" t="s">
        <v>378</v>
      </c>
      <c r="B8" s="50">
        <f>'Línea 6'!B37</f>
        <v>1</v>
      </c>
      <c r="C8" s="50">
        <f>'Línea 6'!B38</f>
        <v>0.1</v>
      </c>
      <c r="D8" s="50">
        <f>'Línea 6'!E37</f>
        <v>0.65880952380952373</v>
      </c>
      <c r="E8" s="50">
        <f>'Línea 6'!E38</f>
        <v>6.5880952380952373E-2</v>
      </c>
    </row>
    <row r="9" spans="1:5" ht="29" x14ac:dyDescent="0.35">
      <c r="A9" s="55" t="s">
        <v>379</v>
      </c>
      <c r="B9" s="50">
        <f>'Línea 7'!B86</f>
        <v>0.9606863727947319</v>
      </c>
      <c r="C9" s="50">
        <f>'Línea 7'!B87</f>
        <v>8.6461773551525872E-2</v>
      </c>
      <c r="D9" s="50">
        <f>'Línea 7'!E86</f>
        <v>0.58954175718924562</v>
      </c>
      <c r="E9" s="50">
        <f>'Línea 7'!E87</f>
        <v>5.3058758147032106E-2</v>
      </c>
    </row>
    <row r="10" spans="1:5" x14ac:dyDescent="0.35">
      <c r="A10" s="48" t="s">
        <v>354</v>
      </c>
      <c r="B10" s="49">
        <f>SUM(B3:B9)/7</f>
        <v>0.98229393160773082</v>
      </c>
      <c r="C10" s="43">
        <f>SUM(C3:C9)</f>
        <v>0.98207486878962114</v>
      </c>
      <c r="D10" s="49">
        <f>SUM(D3:D9)/7</f>
        <v>0.53911023293599858</v>
      </c>
      <c r="E10" s="43">
        <f>SUM(E3:E9)</f>
        <v>0.53590588053764043</v>
      </c>
    </row>
    <row r="11" spans="1:5" x14ac:dyDescent="0.35">
      <c r="A11" s="42" t="s">
        <v>355</v>
      </c>
      <c r="B11" s="44">
        <v>59586493244</v>
      </c>
      <c r="D11" s="45" t="s">
        <v>356</v>
      </c>
      <c r="E11" s="44">
        <v>59586493244</v>
      </c>
    </row>
    <row r="12" spans="1:5" ht="29" x14ac:dyDescent="0.35">
      <c r="A12" s="42" t="s">
        <v>357</v>
      </c>
      <c r="B12" s="44">
        <v>41474042313</v>
      </c>
      <c r="D12" s="45" t="s">
        <v>358</v>
      </c>
      <c r="E12" s="44">
        <v>41474042313</v>
      </c>
    </row>
    <row r="13" spans="1:5" x14ac:dyDescent="0.35">
      <c r="A13" s="2" t="s">
        <v>359</v>
      </c>
      <c r="B13" s="56">
        <f>B12/B11</f>
        <v>0.69603093008290406</v>
      </c>
      <c r="D13" s="3" t="s">
        <v>360</v>
      </c>
      <c r="E13" s="56">
        <f>E12/E11</f>
        <v>0.69603093008290406</v>
      </c>
    </row>
    <row r="14" spans="1:5" x14ac:dyDescent="0.35">
      <c r="A14" s="4" t="s">
        <v>361</v>
      </c>
      <c r="B14" s="5">
        <v>1</v>
      </c>
      <c r="D14" s="6" t="s">
        <v>362</v>
      </c>
      <c r="E14" s="7">
        <v>1</v>
      </c>
    </row>
  </sheetData>
  <sheetProtection algorithmName="SHA-512" hashValue="mUN4YLTWRtEOGUTtaUF4DnYHH3yDzss6WtGgE0g3RoAYXL6XHWZdB9m0cEKiip1w6+pCwEwmBllrcJG8USO6AQ==" saltValue="NkSgEMr7JcmCRyLmve1Slw==" spinCount="100000" sheet="1" formatCells="0" formatColumns="0" formatRows="0" insertColumns="0" insertRows="0" insertHyperlinks="0" deleteColumns="0" deleteRows="0" sort="0" autoFilter="0" pivotTables="0"/>
  <mergeCells count="2">
    <mergeCell ref="A1:C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2020</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Proyectos</cp:lastModifiedBy>
  <dcterms:created xsi:type="dcterms:W3CDTF">2021-01-27T14:34:24Z</dcterms:created>
  <dcterms:modified xsi:type="dcterms:W3CDTF">2021-02-12T16:10:46Z</dcterms:modified>
  <cp:category/>
</cp:coreProperties>
</file>