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94742CA0-83E3-4AF0-8455-9B47D4EF3541}" xr6:coauthVersionLast="36" xr6:coauthVersionMax="46" xr10:uidLastSave="{00000000-0000-0000-0000-000000000000}"/>
  <bookViews>
    <workbookView xWindow="0" yWindow="0" windowWidth="19200" windowHeight="6930" tabRatio="651" xr2:uid="{00000000-000D-0000-FFFF-FFFF00000000}"/>
  </bookViews>
  <sheets>
    <sheet name="Línea 1" sheetId="1" r:id="rId1"/>
    <sheet name="Línea 2" sheetId="2" r:id="rId2"/>
    <sheet name="Línea 3" sheetId="3" r:id="rId3"/>
    <sheet name="Línea 4" sheetId="4" r:id="rId4"/>
    <sheet name="Línea 5" sheetId="5" r:id="rId5"/>
    <sheet name="Línea 6" sheetId="6" r:id="rId6"/>
    <sheet name="Línea 7" sheetId="7" r:id="rId7"/>
    <sheet name="Resumen Evaluacion 2020"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 l="1"/>
  <c r="B28" i="2"/>
  <c r="E77" i="1"/>
  <c r="B77" i="1"/>
  <c r="I9" i="1"/>
  <c r="K44" i="7"/>
  <c r="I44" i="7"/>
  <c r="I20" i="5"/>
  <c r="K20" i="5"/>
  <c r="J44" i="7"/>
  <c r="E46" i="3"/>
  <c r="I11" i="1" l="1"/>
  <c r="K27" i="1"/>
  <c r="E37" i="6" l="1"/>
  <c r="B37" i="6"/>
  <c r="B47" i="5"/>
  <c r="E30" i="4"/>
  <c r="B30" i="4"/>
  <c r="B46" i="3"/>
  <c r="I15" i="1"/>
  <c r="K15" i="1" s="1"/>
  <c r="B13" i="8" l="1"/>
  <c r="E13" i="8"/>
  <c r="I38" i="3" l="1"/>
  <c r="K38" i="3" s="1"/>
  <c r="J81" i="7"/>
  <c r="I81" i="7"/>
  <c r="K81" i="7" s="1"/>
  <c r="J79" i="7"/>
  <c r="I79" i="7"/>
  <c r="K79" i="7" s="1"/>
  <c r="J75" i="7"/>
  <c r="I75" i="7"/>
  <c r="K75" i="7" s="1"/>
  <c r="J76" i="7"/>
  <c r="I76" i="7"/>
  <c r="K76" i="7" s="1"/>
  <c r="J73" i="7"/>
  <c r="I73" i="7"/>
  <c r="K73" i="7" s="1"/>
  <c r="J68" i="7"/>
  <c r="I68" i="7"/>
  <c r="K68" i="7" s="1"/>
  <c r="J69" i="7"/>
  <c r="I69" i="7"/>
  <c r="K69" i="7" s="1"/>
  <c r="J70" i="7"/>
  <c r="I70" i="7"/>
  <c r="K70" i="7" s="1"/>
  <c r="J66" i="7"/>
  <c r="I66" i="7"/>
  <c r="K66" i="7" s="1"/>
  <c r="J61" i="7"/>
  <c r="I61" i="7"/>
  <c r="K61" i="7" s="1"/>
  <c r="J62" i="7"/>
  <c r="I62" i="7"/>
  <c r="K62" i="7" s="1"/>
  <c r="J63" i="7"/>
  <c r="I63" i="7"/>
  <c r="K63" i="7" s="1"/>
  <c r="I57" i="7"/>
  <c r="K57" i="7" s="1"/>
  <c r="J58" i="7"/>
  <c r="I58" i="7"/>
  <c r="K58" i="7" s="1"/>
  <c r="J59" i="7"/>
  <c r="I59" i="7"/>
  <c r="K59" i="7" s="1"/>
  <c r="I54" i="7"/>
  <c r="K54" i="7" s="1"/>
  <c r="J37" i="7"/>
  <c r="I37" i="7"/>
  <c r="K37" i="7" s="1"/>
  <c r="J42" i="7"/>
  <c r="I42" i="7"/>
  <c r="K42" i="7" s="1"/>
  <c r="J43" i="7"/>
  <c r="I43" i="7"/>
  <c r="K43" i="7" s="1"/>
  <c r="B86" i="7"/>
  <c r="E86" i="7"/>
  <c r="J45" i="7"/>
  <c r="I45" i="7"/>
  <c r="K45" i="7" s="1"/>
  <c r="J46" i="7"/>
  <c r="I46" i="7"/>
  <c r="K46" i="7" s="1"/>
  <c r="I47" i="7"/>
  <c r="I48" i="7"/>
  <c r="J33" i="7"/>
  <c r="I33" i="7"/>
  <c r="K33" i="7" s="1"/>
  <c r="J34" i="7"/>
  <c r="I34" i="7"/>
  <c r="K34" i="7" s="1"/>
  <c r="I29" i="7"/>
  <c r="K29" i="7" s="1"/>
  <c r="I27" i="7"/>
  <c r="J22" i="7"/>
  <c r="I22" i="7"/>
  <c r="K22" i="7" s="1"/>
  <c r="J23" i="7"/>
  <c r="I23" i="7"/>
  <c r="K23" i="7" s="1"/>
  <c r="J24" i="7"/>
  <c r="I24" i="7"/>
  <c r="K24" i="7" s="1"/>
  <c r="J18" i="7"/>
  <c r="I18" i="7"/>
  <c r="K18" i="7" s="1"/>
  <c r="I14" i="7"/>
  <c r="K14" i="7" s="1"/>
  <c r="J9" i="7" l="1"/>
  <c r="I9" i="7"/>
  <c r="K9" i="7" s="1"/>
  <c r="D9" i="8" l="1"/>
  <c r="E87" i="7"/>
  <c r="E9" i="8" s="1"/>
  <c r="B9" i="8"/>
  <c r="B87" i="7"/>
  <c r="C9" i="8" s="1"/>
  <c r="I34" i="6"/>
  <c r="K34" i="6" s="1"/>
  <c r="J32" i="6"/>
  <c r="I32" i="6"/>
  <c r="K32" i="6" s="1"/>
  <c r="J28" i="6"/>
  <c r="I28" i="6"/>
  <c r="K28" i="6" s="1"/>
  <c r="J22" i="6"/>
  <c r="I22" i="6"/>
  <c r="K22" i="6" s="1"/>
  <c r="J23" i="6"/>
  <c r="I23" i="6"/>
  <c r="K23" i="6" s="1"/>
  <c r="J20" i="6"/>
  <c r="I20" i="6"/>
  <c r="K20" i="6" s="1"/>
  <c r="J11" i="6"/>
  <c r="I11" i="6"/>
  <c r="K11" i="6" s="1"/>
  <c r="I12" i="6"/>
  <c r="K12" i="6" s="1"/>
  <c r="I13" i="6"/>
  <c r="K13" i="6" s="1"/>
  <c r="I14" i="6"/>
  <c r="K14" i="6" s="1"/>
  <c r="I15" i="6"/>
  <c r="K15" i="6" s="1"/>
  <c r="I16" i="6"/>
  <c r="B38" i="6" l="1"/>
  <c r="C8" i="8" s="1"/>
  <c r="I17" i="6"/>
  <c r="I9" i="6"/>
  <c r="K9" i="6" s="1"/>
  <c r="I44" i="5"/>
  <c r="K44" i="5" s="1"/>
  <c r="J34" i="5"/>
  <c r="I34" i="5"/>
  <c r="K34" i="5" s="1"/>
  <c r="I35" i="5"/>
  <c r="K35" i="5" s="1"/>
  <c r="I36" i="5"/>
  <c r="K36" i="5" s="1"/>
  <c r="J37" i="5"/>
  <c r="I37" i="5"/>
  <c r="K37" i="5" s="1"/>
  <c r="J38" i="5"/>
  <c r="I38" i="5"/>
  <c r="K38" i="5" s="1"/>
  <c r="I27" i="5"/>
  <c r="K27" i="5" s="1"/>
  <c r="J29" i="5"/>
  <c r="I29" i="5"/>
  <c r="K29" i="5" s="1"/>
  <c r="B8" i="8" l="1"/>
  <c r="D8" i="8"/>
  <c r="E38" i="6"/>
  <c r="E8" i="8" s="1"/>
  <c r="I25" i="5"/>
  <c r="K25" i="5" s="1"/>
  <c r="I19" i="5"/>
  <c r="K19" i="5" s="1"/>
  <c r="E47" i="5"/>
  <c r="I22" i="5"/>
  <c r="J17" i="5"/>
  <c r="I17" i="5"/>
  <c r="K17" i="5" s="1"/>
  <c r="I11" i="5"/>
  <c r="K11" i="5" s="1"/>
  <c r="K12" i="5"/>
  <c r="I12" i="5"/>
  <c r="I13" i="5"/>
  <c r="K13" i="5" s="1"/>
  <c r="J14" i="5"/>
  <c r="I14" i="5"/>
  <c r="K14" i="5" s="1"/>
  <c r="I9" i="5"/>
  <c r="K9" i="5" s="1"/>
  <c r="J20" i="4"/>
  <c r="B48" i="5" l="1"/>
  <c r="C7" i="8" s="1"/>
  <c r="D7" i="8"/>
  <c r="I20" i="4"/>
  <c r="K20" i="4" s="1"/>
  <c r="I22" i="4"/>
  <c r="K22" i="4" s="1"/>
  <c r="I23" i="4"/>
  <c r="K23" i="4" s="1"/>
  <c r="I24" i="4"/>
  <c r="K24" i="4" s="1"/>
  <c r="I25" i="4"/>
  <c r="K25" i="4" s="1"/>
  <c r="I26" i="4"/>
  <c r="K26" i="4" s="1"/>
  <c r="I18" i="4"/>
  <c r="K18" i="4" s="1"/>
  <c r="I11" i="4"/>
  <c r="K11" i="4" s="1"/>
  <c r="I12" i="4"/>
  <c r="K12" i="4" s="1"/>
  <c r="J15" i="4"/>
  <c r="I15" i="4"/>
  <c r="K15" i="4" s="1"/>
  <c r="I9" i="4"/>
  <c r="K9" i="4" s="1"/>
  <c r="I32" i="3"/>
  <c r="K32" i="3" s="1"/>
  <c r="J33" i="3"/>
  <c r="I33" i="3"/>
  <c r="K33" i="3" s="1"/>
  <c r="I34" i="3"/>
  <c r="K34" i="3" s="1"/>
  <c r="I35" i="3"/>
  <c r="K35" i="3" s="1"/>
  <c r="I36" i="3"/>
  <c r="K36" i="3" s="1"/>
  <c r="I37" i="3"/>
  <c r="K37" i="3" s="1"/>
  <c r="E48" i="5" l="1"/>
  <c r="E7" i="8" s="1"/>
  <c r="B7" i="8"/>
  <c r="B6" i="8"/>
  <c r="B31" i="4"/>
  <c r="C6" i="8" s="1"/>
  <c r="I30" i="3"/>
  <c r="K30" i="3" s="1"/>
  <c r="I24" i="3"/>
  <c r="K24" i="3" s="1"/>
  <c r="I25" i="3"/>
  <c r="K25" i="3" s="1"/>
  <c r="J11" i="3"/>
  <c r="I11" i="3"/>
  <c r="K11" i="3" s="1"/>
  <c r="J12" i="3"/>
  <c r="I12" i="3"/>
  <c r="K12" i="3" s="1"/>
  <c r="I13" i="3"/>
  <c r="K13" i="3" s="1"/>
  <c r="I14" i="3"/>
  <c r="E31" i="4" l="1"/>
  <c r="E6" i="8" s="1"/>
  <c r="D6" i="8"/>
  <c r="I15" i="3"/>
  <c r="K15" i="3" s="1"/>
  <c r="I18" i="3"/>
  <c r="K18" i="3" s="1"/>
  <c r="I19" i="3"/>
  <c r="K19" i="3" s="1"/>
  <c r="J9" i="3"/>
  <c r="I9" i="3"/>
  <c r="K9" i="3" s="1"/>
  <c r="B47" i="3" l="1"/>
  <c r="C5" i="8" s="1"/>
  <c r="B5" i="8"/>
  <c r="I25" i="2"/>
  <c r="I23" i="2"/>
  <c r="J20" i="2"/>
  <c r="I20" i="2"/>
  <c r="K20" i="2" s="1"/>
  <c r="J18" i="2"/>
  <c r="I18" i="2"/>
  <c r="K18" i="2" s="1"/>
  <c r="I12" i="2"/>
  <c r="K12" i="2" s="1"/>
  <c r="I13" i="2"/>
  <c r="K13" i="2" s="1"/>
  <c r="J14" i="2"/>
  <c r="I14" i="2"/>
  <c r="K14" i="2" s="1"/>
  <c r="I9" i="2"/>
  <c r="J71" i="1"/>
  <c r="I71" i="1"/>
  <c r="K71" i="1" s="1"/>
  <c r="J73" i="1"/>
  <c r="I73" i="1"/>
  <c r="K73" i="1" s="1"/>
  <c r="I65" i="1"/>
  <c r="I55" i="1"/>
  <c r="J53" i="1"/>
  <c r="I53" i="1"/>
  <c r="K53" i="1" s="1"/>
  <c r="J49" i="1"/>
  <c r="I49" i="1"/>
  <c r="K49" i="1" s="1"/>
  <c r="J50" i="1"/>
  <c r="I50" i="1"/>
  <c r="K50" i="1" s="1"/>
  <c r="J47" i="1"/>
  <c r="I47" i="1"/>
  <c r="K47" i="1" s="1"/>
  <c r="J38" i="1"/>
  <c r="I38" i="1"/>
  <c r="K38" i="1" s="1"/>
  <c r="I39" i="1"/>
  <c r="I40" i="1"/>
  <c r="I41" i="1"/>
  <c r="I42" i="1"/>
  <c r="J43" i="1"/>
  <c r="I43" i="1"/>
  <c r="K43" i="1" s="1"/>
  <c r="I44" i="1"/>
  <c r="I32" i="1"/>
  <c r="K32" i="1" s="1"/>
  <c r="I30" i="1"/>
  <c r="K30" i="1" s="1"/>
  <c r="I20" i="1"/>
  <c r="I21" i="1"/>
  <c r="I22" i="1"/>
  <c r="I23" i="1"/>
  <c r="I24" i="1"/>
  <c r="I25" i="1"/>
  <c r="I26" i="1"/>
  <c r="I27" i="1"/>
  <c r="E47" i="3" l="1"/>
  <c r="E5" i="8" s="1"/>
  <c r="D5" i="8"/>
  <c r="E29" i="2"/>
  <c r="E4" i="8" s="1"/>
  <c r="I18" i="1"/>
  <c r="J11" i="1"/>
  <c r="K11" i="1"/>
  <c r="I12" i="1"/>
  <c r="K12" i="1" s="1"/>
  <c r="J13" i="1"/>
  <c r="I13" i="1"/>
  <c r="K13" i="1" s="1"/>
  <c r="I14" i="1"/>
  <c r="K14" i="1" s="1"/>
  <c r="J9" i="1"/>
  <c r="K9" i="1"/>
  <c r="D4" i="8" l="1"/>
  <c r="B29" i="2"/>
  <c r="C4" i="8" s="1"/>
  <c r="B4" i="8"/>
  <c r="D3" i="8"/>
  <c r="D10" i="8" s="1"/>
  <c r="E78" i="1"/>
  <c r="E3" i="8" s="1"/>
  <c r="E10" i="8" s="1"/>
  <c r="B78" i="1"/>
  <c r="C3" i="8" s="1"/>
  <c r="C10" i="8" s="1"/>
  <c r="B3" i="8"/>
  <c r="B10" i="8" s="1"/>
</calcChain>
</file>

<file path=xl/sharedStrings.xml><?xml version="1.0" encoding="utf-8"?>
<sst xmlns="http://schemas.openxmlformats.org/spreadsheetml/2006/main" count="1184" uniqueCount="485">
  <si>
    <t>PLAN INDICATIVO CONSOLIDADO</t>
  </si>
  <si>
    <t>Plan de Desarrollo 2020-2024</t>
  </si>
  <si>
    <t>Transformacion Académica con Calidad y Pertinencia</t>
  </si>
  <si>
    <t>Indicador</t>
  </si>
  <si>
    <t>Tipo de Indicador</t>
  </si>
  <si>
    <t>Unidad de medida</t>
  </si>
  <si>
    <t>Linea Base</t>
  </si>
  <si>
    <t>Meta 2020</t>
  </si>
  <si>
    <t>Meta 2021</t>
  </si>
  <si>
    <t>Meta 2022</t>
  </si>
  <si>
    <t>Meta 2023</t>
  </si>
  <si>
    <t>Responsable</t>
  </si>
  <si>
    <t>Transformación Curricular</t>
  </si>
  <si>
    <t>Tipo Indicador: Resultado</t>
  </si>
  <si>
    <t>Programas académicos con procesos de actualización curricular implementados</t>
  </si>
  <si>
    <t>Aumentar</t>
  </si>
  <si>
    <t>Número</t>
  </si>
  <si>
    <t>Se actualizó el currículo de Administración de Empresas Turísticas para presentar el programa a re acreditación.</t>
  </si>
  <si>
    <t>Tipo Indicador: Producto</t>
  </si>
  <si>
    <t>Sistema de evaluación de los aprendizajes, implementado</t>
  </si>
  <si>
    <t>Mantener</t>
  </si>
  <si>
    <t>Programas de posgrado con procesos de actualización curricular implementados</t>
  </si>
  <si>
    <t>Programas universitarios con procesos de actualización curricular implementados</t>
  </si>
  <si>
    <t>Programas tecnológicos con procesos de actualización curricular implementados</t>
  </si>
  <si>
    <t>Lineamientos académicos y curriculares actualizados</t>
  </si>
  <si>
    <t>Oferta Académica Pertinente</t>
  </si>
  <si>
    <t>Nuevos programas técnicos, tecnológicos, universitarios y de posgrado, con resolución de registro calificado</t>
  </si>
  <si>
    <t>Estudiantes matriculados en los programas de la oferta académica</t>
  </si>
  <si>
    <t>Nuevos programas de maestría, con resolución de registro calificado</t>
  </si>
  <si>
    <t>Nuevos programas de especialización virtuales, con resolución de registro calificado</t>
  </si>
  <si>
    <t>Nuevos programas de especialización presenciales, con resolución de registro calificado</t>
  </si>
  <si>
    <t>Nuevos programas universitarios presenciales, con resolución de registro calificado</t>
  </si>
  <si>
    <t>Nuevos programas tecnológicos virtuales, con resolución de registro calificado</t>
  </si>
  <si>
    <t>Nuevos programas tecnológicos presenciales, con resolución de registro calificado.</t>
  </si>
  <si>
    <t>Nuevos programas técnicos profesionales presenciales, con resolución de registro calificado</t>
  </si>
  <si>
    <t>Uso Intensivo de las TIC en el desarrollo de los procesos misionales</t>
  </si>
  <si>
    <t>Cursos con apoyo a la presencialidad</t>
  </si>
  <si>
    <t>2020-1: 274 asignaturas con grupos creados en Moodle.
2020-2: en total se crearon para este semestre 352 asignaturas en las plataformas de @Medellin y mi U virtual, acá se incluye programas presenciales, virtuales, cursos y diplomados por extension además de las electivas de la viceacademica.</t>
  </si>
  <si>
    <t>Grupos con apoyo a la presencialidad</t>
  </si>
  <si>
    <t>2020-1: 455 grupos con apoyo a la presencialidad.
2020-2 se cerro el semestre con un consolidado total de 572 grupos con apoyo a la presencialidad.</t>
  </si>
  <si>
    <t>Ingreso, Permanencia y Graduación</t>
  </si>
  <si>
    <t>Incidencia de las acciones implementadas por Quédate en Colmayor en la permanencia de los estudiantes que asisten con regularidad</t>
  </si>
  <si>
    <t>Porcentaje</t>
  </si>
  <si>
    <t>Herramientas metacognitivas diseñadas, desarrolladas e implementadas</t>
  </si>
  <si>
    <t>Proyecto animplanos, proyecto metodología heurística,Proyecto matemáticas dinámica, proyecto gamificación, 1 pull de talleres para herramientas del aprendizaje (6 videos)
Curso herramientas TIC, tutoriales de: latex en moodle, office 365,Gamificación, datastudio, yenka, excel, knime, videos tematicos con la estrategía de h5p
Nota:Se suman las estrategias que se ponen como linea base: libro lenguaje, Libro politica interinstitucional de permanencia, fichas de estadistica(2),  fisíca(3),  química(3)</t>
  </si>
  <si>
    <t>Tableros (Dashboard) Estadísticos para el análisis multifactorial de la deserción, implementados</t>
  </si>
  <si>
    <t>Este DashBoard se puede consultar en el micro sitio web del proceso, en esta URL https://sites.google.com/colmayor.edu.co/observatorio-q/excluidos?authuser=0</t>
  </si>
  <si>
    <t>Tasa de deserción anual, disminuida</t>
  </si>
  <si>
    <t>NA</t>
  </si>
  <si>
    <t>Este indicador se reporta con la cifra que se muestra hoy en el sistema spadies, pero se consolida hasta el 31 de marzo de 2021, por lo cual lo más seguro es que va a cambiar.</t>
  </si>
  <si>
    <t>Mejora en el rendimiento académico de los estudiantes que asisten a los servicios ofertados de Ciencias Básicas, en estudiantes repitentes</t>
  </si>
  <si>
    <t>Desempeño en el rendimiento académico de la asignatura matriculada de Ciencias Básicas para estudiantes de primer curso</t>
  </si>
  <si>
    <t>Estudiantes que aprueban el semestre, superando sus dificultades académicas</t>
  </si>
  <si>
    <t xml:space="preserve">Instituciones de educación media articuladas a los servicios del proceso de Ingreso, Permanencia y Graduación </t>
  </si>
  <si>
    <t>1. Mariscal de Robledo
2. Lola González
3. Antonio José Bernal</t>
  </si>
  <si>
    <t>Proceso de Ingreso, Permanencia y Graduación, operando</t>
  </si>
  <si>
    <t xml:space="preserve">Aseguramiento de la calidad </t>
  </si>
  <si>
    <t>Acreditación institucional obtenida</t>
  </si>
  <si>
    <t>Se obtuvo la acreditación institucional mediante resolución del Ministerio de Educación Nacional No. 013165 de julio de 2020.</t>
  </si>
  <si>
    <t>Programas acreditados, re acreditados en alta calidad</t>
  </si>
  <si>
    <t>Estudios realizados sobre asuntos institucionales</t>
  </si>
  <si>
    <t>Se realizó Estudio de evaluación curricular en perspectiva de la cuarta revolución industrial.</t>
  </si>
  <si>
    <t>Ciencias Básicas</t>
  </si>
  <si>
    <t>Departamento de Ciencias Básicas operando</t>
  </si>
  <si>
    <t>Se expidió la resolución 327 de 2020 por la cual se crea el Programa de Ciencias Básicas de la Institución.</t>
  </si>
  <si>
    <t>Actividades de extensión desarrolladas en temas de Ciencias Básicas</t>
  </si>
  <si>
    <t>La meta está programada para 2021.</t>
  </si>
  <si>
    <t>Proyectos de investigación asesorados en diseño metodológico, diseño experimental y/o modelamiento en los proyectos experimentales</t>
  </si>
  <si>
    <t>Olimpiadas de Ciencias Básicas realizadas</t>
  </si>
  <si>
    <t>Están programadas para el 2022.</t>
  </si>
  <si>
    <t>Recursos de aprendizaje físicos y digitales diseñados, adquiridos e implementados</t>
  </si>
  <si>
    <t>No se han adquirido los recursos, toda vez que debía crearse inicialmente el Departamento.</t>
  </si>
  <si>
    <t>Formación Dual</t>
  </si>
  <si>
    <t>Estudiantes matriculados en programas de formación dual</t>
  </si>
  <si>
    <t>La meta está programada para 2022.</t>
  </si>
  <si>
    <t>Docentes en pasantías cortas empresariales</t>
  </si>
  <si>
    <t>Estudiantes en pasantías cortas empresariales</t>
  </si>
  <si>
    <t>Empresas articuladas a la estrategia de formación dual</t>
  </si>
  <si>
    <t>Nuevos programas técnicos y tecnológicos en modalidad dual, ofertados</t>
  </si>
  <si>
    <t>Centro de Recursos para el aprendizaje y la investigación</t>
  </si>
  <si>
    <t>Centro de Recursos para el Aprendizaje y la Investigación, operando</t>
  </si>
  <si>
    <t>La meta está programada para 2023.</t>
  </si>
  <si>
    <t>Estaciones de trabajo para el estudio individual, colaborativo e incluyente, adquiridas</t>
  </si>
  <si>
    <t>Sistemas integrales de autoservicio basados en tecnología de control automático RFID y telecomunicaciones, operando</t>
  </si>
  <si>
    <t>Se firmó el contrato Ju-770 de 2020, correspondiente a la instalación de la licencia App web My Loft para todos los recursos digitales que tiene la Biblioteca.
Se inició con las primeras  etapas de la implementación: 
1. Generación de orden de implementación.
2. presentación del Plan de Trabajo.
3. Contactos técnicos Institucionales.
4. Parametrización y personalización de MyLoft.
5. Segmentación de usuarios y envío de archivo plano a proveedor.</t>
  </si>
  <si>
    <t>Participación en redes de acceso abierto</t>
  </si>
  <si>
    <t>Se tiene programada la meta para 2021.</t>
  </si>
  <si>
    <t>Fuentes de información científicas y académicas funcionando</t>
  </si>
  <si>
    <t>Se adquirieron las siguientes fuentes y recursos para la operabilidad de la Biblioteca 24/7:
Plataforma de Libros electrónicos: E-libro, Alfaomega Cloud, E-Book 7/24
Plataforma de bases de datos académicas: Ebsco, Ambientalex, SGSST-Global, Unwto, Science Direct, Virtual Pro, Leyex.info y Janium
Plataforma antiplagio Urkund</t>
  </si>
  <si>
    <t>Formacion Integral de los Docentes</t>
  </si>
  <si>
    <t>Formación Docente</t>
  </si>
  <si>
    <t>Docentes evaluados por encima del 80%</t>
  </si>
  <si>
    <t>Reporte 26 de enero de 2021:
2020-2: 472 docentes planta, ocasionales y cátedra que dictan clases y están cargados en Accademia.
436 docentes con calificación por encima del 80% (4.0).</t>
  </si>
  <si>
    <t>Docentes en procesos de inmersión en lengua extranjera</t>
  </si>
  <si>
    <t xml:space="preserve">Vicerrectoría Académica, Virtualidad, </t>
  </si>
  <si>
    <t>Escuela de capacitación docente operando</t>
  </si>
  <si>
    <t>Se cuenta con la propuesta de resolución para la creación de escuela de capacitación docente, se encuentra pendiente la aprobación por jurídica.</t>
  </si>
  <si>
    <t>Docentes capacitados en pedagogía, didáctica y uso de las TIC</t>
  </si>
  <si>
    <t>14 docentes certificados en el diplomado 2020-1, 6 docentes de la institución inscritos en el diplomado 2020-2 , 90 docentes participantes en asesorías masivas virtuales en herramientas TIC.</t>
  </si>
  <si>
    <t>Actividades de capacitación en pedagogía, didáctica y uso de las TIC</t>
  </si>
  <si>
    <t>1 diplomado en Docencia realizado en 2020-1 y 
1 diplomado en curso en 2020-2
Asesorías masivas virtuales a docentes.</t>
  </si>
  <si>
    <t>Docentes de planta formados en Doctorado</t>
  </si>
  <si>
    <t>Planta Docente</t>
  </si>
  <si>
    <t>Planta docente ampliada</t>
  </si>
  <si>
    <t>Se crearon 2 nuevas plazas docentes para los programas de Construcciones Civiles y Gastronomía. Además, el Consejo Directivo aprobó la modificación de la planta de cargos docentes de la Institución,  suprimiendo 8 cargos de docentes de medio tiempo  y creando 4 plazas docentes de tiempo completo.</t>
  </si>
  <si>
    <t>Nuevas plazas docentes creadas</t>
  </si>
  <si>
    <t>Diálogo generacional Docente</t>
  </si>
  <si>
    <t>Estudiantes y graduados destacados académicamente, vinculados al programa diálogo generacional docente</t>
  </si>
  <si>
    <t>La meta está programada para el 2021.</t>
  </si>
  <si>
    <t>Convocatorias para la vinculación de estudiantes y graduados al programa diálogo generacional docente</t>
  </si>
  <si>
    <t>Investigacion, Innovacion y Emprendimiento</t>
  </si>
  <si>
    <t>Desarrollo Científico y Tecnológico</t>
  </si>
  <si>
    <t>Grupos de investigación que mantienen y mejoran su categorización en MinCiencias</t>
  </si>
  <si>
    <t>Ponentes en eventos de divulgación nacionales e internacionales</t>
  </si>
  <si>
    <t>Fuente: Convocatoria de estímulos a la producción docente 2020 - Acumulado: 43. No se tuvieron en cuenta ponencias que no contaran con certificación. Una ponencia presentadas por dos o más docente, solo se contabiliza una vez.</t>
  </si>
  <si>
    <t xml:space="preserve">Centro de Investigaciones, Virtualidad, </t>
  </si>
  <si>
    <t>Participación en redes académicas y de investigación</t>
  </si>
  <si>
    <t>Se encuentra activa la participación en RedCOLSI (con pago de derechos de Membresía anual), al igual que en la red internacional de investigadores DELFIN . Sin embargo, se reconoce participación en ACIUR y ASCILA</t>
  </si>
  <si>
    <t>Patentes, registros o diseños industriales, obtenidos</t>
  </si>
  <si>
    <t>Libros publicados</t>
  </si>
  <si>
    <t>Artículos publicados en revistas indexadas</t>
  </si>
  <si>
    <t>El acumulado para la vigencia 2020 es de 30 - La fuente es el Indicador de gestión IV - 06 Publicación en revistas indexadas.</t>
  </si>
  <si>
    <t>Revista Sinergia indexada</t>
  </si>
  <si>
    <t>Proyectos de investigación presentados anualmente a las convocatorias de Minciencias</t>
  </si>
  <si>
    <t>Se presentaron  4 proyectos de facultades en convocatorias del primer semestre, para un total de 4. Además, 2 proyectos de convocatoria 891 para jóvenes investigadores y 1 para estancias postdoctorales + 7 de convocatoria 890 como institución aliada en Mecanismo 1.</t>
  </si>
  <si>
    <t>Proyectos de Investigación de grupos aprobados y financiados mediante convocatoria interna</t>
  </si>
  <si>
    <t xml:space="preserve">1. Proyectos grupo de investigación Ambiente, Hábitat y Sostenibilidad: 13
2. Proyectos grupos de investigación Biociencias: 8
3. Proyectos grupo de investigación GIET:  5
4. Proyectos grupos de investigación en Estudios sobre Desarrollo Local y Gestión Territorial: 1
5. Proyectos grupo de investigación PLAN D+E: 4
De acuerdo a las actas 02 y 03 de Comité Central de Investigación. </t>
  </si>
  <si>
    <t xml:space="preserve"> Investigadores categorizados en MinCiencias</t>
  </si>
  <si>
    <t>14 docentes en categoría junior.
La medición de este logro, para este año no presentará variaciones toda vez que los resultados de la convocatoria Minciencias no envidenciaran cambios sino hasta el año entrante.</t>
  </si>
  <si>
    <t>Innovación, emprendimiento, transferencia tecnológica y de conocimiento</t>
  </si>
  <si>
    <t>Centro de innovación, emprendimiento, transferencia tecnológica y conocimiento, en funcionamiento</t>
  </si>
  <si>
    <t>Proyectos de desarrollo tecnológico, investigación e innovación aprobados</t>
  </si>
  <si>
    <t>Productos de apropiación social de conocimiento generados a partir de proyectos de Extensión</t>
  </si>
  <si>
    <t>Prácticas profesionales en emprendimiento acompañadas</t>
  </si>
  <si>
    <t>16 estudiantes de la Facultad de Administración y 15 estudiantes de la Facultad de Arquitectura e Ingeniería.</t>
  </si>
  <si>
    <t>Espacios formativos en emprendimiento e innovación</t>
  </si>
  <si>
    <t>11 Talleres realizados a estudiantes de practica. 7 ponencias en eventos o espacios de participación.</t>
  </si>
  <si>
    <t xml:space="preserve">Formación en Investigación </t>
  </si>
  <si>
    <t>Producción investigativa de estudiantes en procesos de investigación formativa y formación para la investigación</t>
  </si>
  <si>
    <t>Trabajos de grado desarrollados</t>
  </si>
  <si>
    <t>Prácticas investigativas desarrolladas</t>
  </si>
  <si>
    <t>Proyectos de Núcleos integradores desarrollados</t>
  </si>
  <si>
    <t>Facultad de Ciencias Sociales SEMESTRES 1 Y 2 (2020)</t>
  </si>
  <si>
    <t>Proyectos de aula desarrollados</t>
  </si>
  <si>
    <t>Jóvenes investigadores que participan en proyectos de investigación</t>
  </si>
  <si>
    <t>Se tiene en cuenta, exclusivamente, las solicitudes de vinculación hechas para contratos mediante prestación de servicios para jóvenes investigadores, realizadas en el marco del proyecto aprobado por convocatoria interna "Evaluación de la relación de la Ondas Tropicales del Este y la hidroclimatología de Colombia.  Además de una jóven investigadora en el proyecto PazRED.</t>
  </si>
  <si>
    <t>Proyectos de investigación, desarrollo tecnológico e innovación aprobados por convocatoria interna</t>
  </si>
  <si>
    <t>Se realizó una sola convocatoria interna en el año. En la misma se presentaron 21 proyectos de investigación correspondientes a semilleros, de los cuales fueron aprobados 15, que cumplieron con el puntaje mínimo requerido en la evaluación de pares.</t>
  </si>
  <si>
    <t>Ponencias de investigación de semilleristas presentadas en eventos regionales, nacionales e internacionales</t>
  </si>
  <si>
    <t>48 semilleristas participaron en encuentro departamental Redcolsi + 11 En feria de Biociencias + 24 en Encuentro Nacional Redcolsi.</t>
  </si>
  <si>
    <t>Sistema de Investigación Institucional</t>
  </si>
  <si>
    <t>Vicerrectoría de Investigación, Innovación y Transferencia Tecnológica creada</t>
  </si>
  <si>
    <t>Vicerrectoría de Investigación, Innovación y Transferencia Tecnológica en funcionamiento</t>
  </si>
  <si>
    <t xml:space="preserve">Visibilidad Nacional e Internacional, interculturalidad y diálogo de saberes </t>
  </si>
  <si>
    <t>Interculturalidad y diálogo de saberes</t>
  </si>
  <si>
    <t>Eventos y actividades con enfoque intercultural, desarrollados</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</si>
  <si>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
4. Seminario Competencias en la Educación Superior (Internacionalización). / 
5. Conferencia Bioseguridad en época de Pandemia (Fac. Ciencias de la Salud).
6. Conversatorio: La Interculturalidad un encuentro humano y digno con la diferencia. Dirección de Internacionalización y Grupo de Investigación PLAN D+E. (18 de junio de 2020).</t>
  </si>
  <si>
    <t>Cátedra de internacionalización e interculturalidad servida en la Institución</t>
  </si>
  <si>
    <t>Semestre Académico 2020_1 y Semestre Académico 2020_2.</t>
  </si>
  <si>
    <t>Programas académicos con cursos servidos en lengua extranjera.</t>
  </si>
  <si>
    <t>Programas académicos con estrategias de internacionalización del currículo, implementadas</t>
  </si>
  <si>
    <t>Actividades con enfoque intercultural incorporado en la docencia, la investigación, la extensión académica y el bienestar institucional</t>
  </si>
  <si>
    <t>1. Seminario Competencias en la Educación Superior (Internacionalización). / 
2. Conferencia Bioseguridad en época de Pandemia (Fac. Ciencias de la Salud).
3. Conversatorio: La Interculturalidad un encuentro humano y digno con la diferencia. Dirección de Internacionalización y Grupo de Investigación PLAN D+E. (18 de junio de 2020).</t>
  </si>
  <si>
    <t>Eventos interculturales desarrollados en la Institución</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</si>
  <si>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t>
  </si>
  <si>
    <t xml:space="preserve">Cooperación interinstitucional nacional e internacional </t>
  </si>
  <si>
    <t>Actividades de cooperación interinstitucional realizadas</t>
  </si>
  <si>
    <t>Escuela Internacional en Transformación Digital Virtual.</t>
  </si>
  <si>
    <t>Programas con doble titulación</t>
  </si>
  <si>
    <t>Movilidad saliente y entrante de administrativos</t>
  </si>
  <si>
    <t>Conferencia Virtual y Seminario Internacional Virtual.</t>
  </si>
  <si>
    <t>Movilidad entrante de estudiantes</t>
  </si>
  <si>
    <t>Curso Corto, Pasantía Académica, Intercambio Proyecto PALOMA, Movilidad Solidaria y Pasantía Académica Virtual.</t>
  </si>
  <si>
    <t>Movilidad saliente de estudiantes</t>
  </si>
  <si>
    <t xml:space="preserve">Práctica Profesional, Movilidad Solidaria, Curso Virtual, Pasantía Académica Virtual, Práctica Profesional Virtual, Congreso Virtual. </t>
  </si>
  <si>
    <t>Movilidad entrante de docentes</t>
  </si>
  <si>
    <t xml:space="preserve">Curso Corto, Conferencia Virtual, Transferencia de Conocimientos Virtual, Diplomado Virtual, Seminario Virtual. </t>
  </si>
  <si>
    <t>Movilidad saliente de docentes</t>
  </si>
  <si>
    <t>Participación en Eventos, Ponencia, Diplomado Virtual, Seminario Internacional Virtual y Congreso Internacional.</t>
  </si>
  <si>
    <t>Participación en redes académicas nacionales e internacionales</t>
  </si>
  <si>
    <t>Durante el año 2020, la Dirección de Internacionalización, participó activamente en las diferentes reuniones realizadas por la R.C.I.
Esta red se encontraba en la línea base, por lo tanto no se contabiliza como nueva.</t>
  </si>
  <si>
    <t>Convenios de cooperación interinstitucional activos</t>
  </si>
  <si>
    <t>Entorno y participacion en el contexto regional y nacional</t>
  </si>
  <si>
    <t>Proyectos, Convenios y Contratos</t>
  </si>
  <si>
    <t>Acciones de relacionamiento con comunidades locales y regionales</t>
  </si>
  <si>
    <t>Productos académicos desarrollados a partir de los proyectos de Extensión y Proyección Social</t>
  </si>
  <si>
    <t>Información con corte al 31 de diciembre de 2020: - Informe final Escuelas del perdón y reconciliación - ESPERE (informe del convenio 4600080075 de 2019).
- El sector turístico durante la pandemia del covid -19, el impacto inmediato y la lenta recuperación.
- Cartillas académicas de los cursos: Asistente en  organización de viajes y Asistente en organización de eventos para los grados 10 y 11 de algunos de los Colegios que pertenecen al convenio de Media técnica (4600085153 de 2020).
- Guía del buen uso del kit de CTeI entregada en el desarrollo de las actividades del contrato 861 de 2017 celebrado con la Gobernación de Putumayo. 
- Video creativo y conceptual, en el cual se contó con la preproducción, producción y postproducción. En el se recogieron algunas experiencias de la intervención con las comunidades priorizadas en el contrato 4600009582 de 2019.
El video da cuenta del trabajo realizado por el Departamento de Antioquia-gerencia de seguridad alimentaria y nutricional-MANÁ, a través de  la Institución Universitaria Colegio Mayor de Antioquia, cuyo objeto es ? Prestar el servicio de acciones integrales en seguridad alimentaria y nutricional para disminuir el riesgo de desnutrición aguda, riesgo de sobrepeso y obesidad en menores de 5 años, gestantes y lactantes con bajo peso y sus familias de las comunidades vulnerables priorizadas en los municipios del departamento de Antioquia?</t>
  </si>
  <si>
    <t>Eventos realizados por Extensión Académica hacia la comunidad institucional (Cátedra abierta, Catedráticos Extensión)</t>
  </si>
  <si>
    <t>Información con corte al 31 de diciembre de 2020: diez acompañamientos con la presentación de convenios y contratos en la Cátedra Extensionista y once exposiciones de proyectos de Extensión en las cátedras de diferentes docentes de programas académicos institucionales.</t>
  </si>
  <si>
    <t>Traslados de excedentes de la ejecución de convenios y contratos</t>
  </si>
  <si>
    <t>Miles de Pesos</t>
  </si>
  <si>
    <t>Información con corte al 31 de diciembre de 2020.</t>
  </si>
  <si>
    <t>Convenios y contratos suscritos y ejecutados</t>
  </si>
  <si>
    <t>Convenios y contratos firmados desde el 01 de enero de 2020 al 31 de diciembre de 2020.</t>
  </si>
  <si>
    <t>Prácticas académicas, orientación laboral y empleo</t>
  </si>
  <si>
    <t>Coordinación de empleo y orientación laboral creada y operando</t>
  </si>
  <si>
    <t>Graduados vinculados en actividades de docencia, investigación, extensión y procesos administrativos de la institución</t>
  </si>
  <si>
    <t>Graduadoscontratados para procesos administrativos:52
Contratados para proyectos de extensión y proyección social: 226
Graduados contratados como administrativos y/o docentes de planta, ocasionales y cátedra: 102</t>
  </si>
  <si>
    <t>Graduados vinculados laboralmente a través de la bolsa de empleo</t>
  </si>
  <si>
    <t>Estudiantes vinculados a las agencias de práctica de sectores públicos y privados de la ciudad y la región.</t>
  </si>
  <si>
    <t>Orientación laboral para practicantes y graduados</t>
  </si>
  <si>
    <t>Se realizó el evento: Conexión laboral y habilidades transversales, con el fin de brindar herramientas de orientación laboral al público objetivo.</t>
  </si>
  <si>
    <t>Educación continua y formación para el trabajo y el desarrollo humano</t>
  </si>
  <si>
    <t>Programas de educación continua y de formación para el trabajo y el desarrollo humano, ofertados</t>
  </si>
  <si>
    <t>310 actividades de educación continua realizadas y 4 programas de Formación para el Trabajo y el Desarrollo Humano ofertados.</t>
  </si>
  <si>
    <t>Programas de formación para el trabajo y el desarrollo humano ofertados</t>
  </si>
  <si>
    <t>Asistente en Organización de Eventos.
Organización de Viajes.
Cocina.
Auxiliar en Dibujo Arquitectónico.</t>
  </si>
  <si>
    <t>Escuela de Formación para el Trabajo y el Desarrollo Humano, operando</t>
  </si>
  <si>
    <t>Si bien la meta está programada para 2021, se expidió la resolución 328 del 22 de diciembre de 2020 "por la cual se establecen los lineamientos para fortalecer la oferta de programas de formación para el Trabajo y el Desarrollo Humano en la Institución Universitaria Colegio Mayor de Antioquia"
La Resolución fue necesaria crearla para tener ese sustento jurídico de las actividades que se vienen realizando desde la vigencia 2016, por el tema de austeridad en el gasto público no ha sido posible crear la Escuela hasta el momento, la idea es seguir trabajando con la Resolución y analizar a futuro qué acciones se pueden realizar para fortalecer este tema.</t>
  </si>
  <si>
    <t>Programas de educación continua ofertados en metodología presencial y remota, asistida por las TIC</t>
  </si>
  <si>
    <t>Información con corte al 31 de diciembre de 2020: 
111 (ciento once) actividades de educación continuada para el semestre 2020-01 y 199 (ciento noventa y nueve) actividades para el semestre 2020-02.</t>
  </si>
  <si>
    <t>Idiomas Colmayor</t>
  </si>
  <si>
    <t>Centro de lenguas formalizado</t>
  </si>
  <si>
    <t>Desempeño de los estudiantes de programas tecnológicos en las pruebas Saber Pro en el componente de inglés</t>
  </si>
  <si>
    <t>Puntaje global obtenido en las Pruebas Saber T y T 2019 en el componente de inglés.</t>
  </si>
  <si>
    <t>Desempeño de los estudiantes de programas profesionales en las pruebas Saber Pro en el componente de inglés</t>
  </si>
  <si>
    <t>Puntaje global obtenido en las Pruebas Saber Pro 2019 en el componente de inglés.</t>
  </si>
  <si>
    <t>Estudiantes de la institución inscritos en los cursos ofertados por el Centro de Lenguas</t>
  </si>
  <si>
    <t>503 estudiantes inscritos en 2020-1 y 531en 2020-2.</t>
  </si>
  <si>
    <t>Cursos de lengua extranjera ofertados por el Centro de Lenguas</t>
  </si>
  <si>
    <t>19 cursos servidos en 2020-1 y 20 cursos ofertados y que se encuentran sirviendo a la fecha en 2020-2.</t>
  </si>
  <si>
    <t>Estrategias implementadas para la formación en lengua extranjera</t>
  </si>
  <si>
    <t>Se realiza la oferta a las diferentes áreas de la institución de los cursos de contingencia de idiomas del Centro de Lenguas.</t>
  </si>
  <si>
    <t>Unidades de servicio</t>
  </si>
  <si>
    <t>Unidades de servicio creadas y formalizadas</t>
  </si>
  <si>
    <t>Muestras procesadas por el Laboratorio de Control de Calidad LACMA</t>
  </si>
  <si>
    <t>Muestras procesadas a dic 31 de 2020.</t>
  </si>
  <si>
    <t>Portafolio de Servicios, consultorías y asesorías</t>
  </si>
  <si>
    <t>Colmayor un espacio para tu Bienestar</t>
  </si>
  <si>
    <t>Tu Bienestar es nuestra meta</t>
  </si>
  <si>
    <t>Servicios para la formación integral de la comunidad institucional y la permanencia de los estudiantes, ofertados</t>
  </si>
  <si>
    <t>Nuevos servicios ofertados en todas las líneas estratégicas de Bienestar.</t>
  </si>
  <si>
    <t>Cobertura de la comunidad institucional en los servicios de Bienestar, aumentada</t>
  </si>
  <si>
    <t>Para el 2020-01 se logró 84%  y para el 2020-02 se obtuvo 93% de cobertura en población atendida. Promedio entre los dos semestres: 88%.</t>
  </si>
  <si>
    <t>Beneficiarios de nuevas experiencias deportivas y culturales</t>
  </si>
  <si>
    <t>Los beneficiarios de experiencias deportivas se distribuyeron de la siguiente manera: Torneo Virtual Ajedrez 10 participantes, Torneo virtual Parchis 73 participantes, Torneo virtual PES 2020 Mobile 16 participantes. Además hubo 177 beneficiarios de experiencias culturales.</t>
  </si>
  <si>
    <t>Experiencias deportivas y culturales dentro de la institución fortalecidas</t>
  </si>
  <si>
    <t>Servicios de Promoción Socioeconómica, para la formación integral de la comunidad institucional y la permanencia de los estudiantes, fortalecidos</t>
  </si>
  <si>
    <t>Como nuevas ofertas: Becas mejores deportistas, matrícula Cero, plan de auxilio de matrícula MEN (matrículas gratuitas), Feria virtual socioeconómica.</t>
  </si>
  <si>
    <t>Servicios de Promoción Deportiva y Recreativa, para la formación integral de la comunidad institucional y la permanencia de los estudiantes, fortalecidos</t>
  </si>
  <si>
    <t>Los 21 servicios se ofertaron de manera virtual debido a la contigencia por el Covid-19, fueron 3 ofertas nuevas que no se tenían en la presencialidad: Tornero virtual de ajedrez, Torneo virtual de PES y Torneo virtual de Parchis.</t>
  </si>
  <si>
    <t>Servicios de Promoción Artística y Cultural, para la formación integral de la comunidad institucional y la permanencia de los estudiantes, fortalecidos</t>
  </si>
  <si>
    <t xml:space="preserve">Se lograron mantener la gran mayoría de actividades anexas desde la virtualidad y se han generado productos audiovisuales que han permitido la proyección escénica de los grupos, además de permitir el intercambio artístico y cultural con otras universidades por medio de las tecnologías de la información y la comunicación. Finalmente gracias a la virtualidad otra de las actividades fortalecidas es la Sala de exposiciones virtual, ya que se presentarán varias obras, de las cuales toda la comunidad Institucional puede participar. </t>
  </si>
  <si>
    <t>Servicios de Salud y Desarrollo Humano, para la formación integral de la comunidad institucional y la permanencia de los estudiantes, fortalecidos</t>
  </si>
  <si>
    <t>Se ofertó el nuevo servicio de asesoría nutricional.
Se han ejecutado las actividades propuestas desde la línea de salud y desarrollo humano, que pudieron migrar a la virtualidad aportando al manejo de las distintas situaciones de salud física y emocional en ocasión de la situación de emergencia por COVID 19, acciones para formación integral y permanencia de los estudiantes.</t>
  </si>
  <si>
    <t>Bienestar te conecta e integra</t>
  </si>
  <si>
    <t>Servicios de bienestar ofertados a los estudiantes de programas virtuales y sedes desconcentradas</t>
  </si>
  <si>
    <t>Se ha mantenido la oferta de servicios para estudiantes de programas virtuales y en sedes desconcentradas.</t>
  </si>
  <si>
    <t>Oferta de servicios y programas de bienestar para los estudiantes de sedes desconcentradas</t>
  </si>
  <si>
    <t>Toda la oferta virtual que se desarrollaba desde las 4 líneas estratégicas se ha venido cumpliendo porque no se están llevando a cabo actividades presenciales en sedes de desconcetración. Oferta cultural, deportiva, acompañamiento psicológico y seguridad alimentaria.</t>
  </si>
  <si>
    <t>Oferta de servicios y programas de bienestar para los estudiantes de programas virtuales</t>
  </si>
  <si>
    <t>Oferta de gimnasia virtual, deporte virtual, cursos culturales (guitarra, teatro), asesorías médicas y psicológicas, asesorías de créditos y becas condonables.</t>
  </si>
  <si>
    <t>Mi U inclusiva y diversa</t>
  </si>
  <si>
    <t>Programa de Educación Inclusiva e Intercultural, implementado</t>
  </si>
  <si>
    <t>Protocolo de prevención, detección y atención para las violencias basadas en género, implementado</t>
  </si>
  <si>
    <t>El documento se encuentra en borrador.</t>
  </si>
  <si>
    <t>Acciones de acompañamiento implementadas y articuladas a las demás dependencias</t>
  </si>
  <si>
    <t>Conformación del programa de Inclusión Colmayor Diverso.</t>
  </si>
  <si>
    <t>Seguridad Alimentaria</t>
  </si>
  <si>
    <t>Estudios de Impacto del programa de seguridad alimentaria, realizados</t>
  </si>
  <si>
    <t>Se finalizó el estudio: EVALUACIÓN DE IMPACTO DE LOS PROGRAMAS IMPLEMENTADOS PARA REDUCIR LAS TASAS DE ABANDONO ESTUDIANTIL EN LA INSTITUCIÓN UNIVERSITARIA COLEGIO MAYOR DE ANTIOQUIA, dónde entró el programa de seguridad alimentaria.</t>
  </si>
  <si>
    <t>Estudiantes beneficiados del Programa de Seguridad alimentaria</t>
  </si>
  <si>
    <t>Para el 2020-01 fueron 620 beneficiarios con entregas presenciales. El programa presencial se suspendió en el mes de marzo, debido a la crisis por el Covid-19. Esto dió impulso a nuevas estrategias como las entregas de bonos que para el 2020-02 fueron 220 beneficiarios. En total de los dos semestres fueron 840 beneficiarios.</t>
  </si>
  <si>
    <t>Desarrollo y Gestion Integral, un compromiso institucional</t>
  </si>
  <si>
    <t>Modernización administrativa para la eficiencia de los procesos</t>
  </si>
  <si>
    <t>Modernización administrativa gestionada</t>
  </si>
  <si>
    <t>Se realizó diagnostico y se socializó con el Rector, Vicerrector académico y Vicerrector administrativo y financiero el 22-12-2020.</t>
  </si>
  <si>
    <t>Normas internas actualizadas</t>
  </si>
  <si>
    <t>Se actualizaron:
* El Acuerdo 009 de 2007 se aprueban el otorgamiento de becas para realizar estudios de formación en educación superior y se establecen porcentajes y topes máximos para adjudicar a los servidores públicos de la Institución Universitaria Colegio Mayor de Antioquia.
* Se modificó el Estatuto General Acuerdo 002 de 2007, con el Acuerdo 024 de 2020 por el cual se modifica el Comité de Contratación.                                                                           
* Se modificó la Resolución 223 de 2007,mediante la Resolución 241 de 2020, regulando el Plan de Formación, Capacitación y actualización.</t>
  </si>
  <si>
    <t>Estructura administrativa actualizada</t>
  </si>
  <si>
    <t>Mapa de procesos actualizado</t>
  </si>
  <si>
    <t>Manual de funciones actualizado</t>
  </si>
  <si>
    <t>Gestión de nuevos espacios y sostenibilidad de la infraestructura física institucional</t>
  </si>
  <si>
    <t>Informe anual de estrategias de sostenibilidad y resiliencia de la infraestructura física institucional, gestionado y entregado</t>
  </si>
  <si>
    <t>Se anexa Informe anual de estrategias de sostenibilidad y resiliencia de la infraestructura física institucional.</t>
  </si>
  <si>
    <t>Nuevos espacios físicos gestionados y disponibles para el desarrollo institucional</t>
  </si>
  <si>
    <t>Planos institucionales actualizados</t>
  </si>
  <si>
    <t>Se han actualizado los planos arquitectónicos institucionales, los planos de los laboratorios y de los diferentes es.pacios</t>
  </si>
  <si>
    <t>Plan anual de optimización y mantenimiento de infraestructura física, aprobado y en operación</t>
  </si>
  <si>
    <t>Plan maestro integral de infraestructura física formulado, aprobado e implementado</t>
  </si>
  <si>
    <t>SE ANEXA COPIA DE DISEÑOS DE PLAN DE ILUMINACIÓN DE ESPACIOS EXTERNOS DENTRO DEL CAMPUS INSTITUCIONAL, SE ENVÍA COPIA DE DISEÑOS DE PROYECTO DE CULTIVO DE ENERGÍA SOLAR, SE ENVÍA COPIA DE DISEÑOS DE SENDEROS Y RAMPAS DE CONEXIÓN Y OTRAS  PROYECCIONES.</t>
  </si>
  <si>
    <t xml:space="preserve">Nuevos espacios disponibles </t>
  </si>
  <si>
    <t xml:space="preserve">Titulación del edificio de borde para el bienestar, gestionada     </t>
  </si>
  <si>
    <t>Cultura de la planeación</t>
  </si>
  <si>
    <t>Modelo Integrado de Planeación y Gestión, implementado</t>
  </si>
  <si>
    <t>Recursos de Presupuesto Participativo gestionados e incrementados</t>
  </si>
  <si>
    <t>PP=12969926120
PP1= 11195026813.
Crecimiento del 15% respecto al año anterior.
Se cubrió 3.885 cupos y el proyecto culmino satisfactoriamente</t>
  </si>
  <si>
    <t>Nuevas fuentes alternas de financiación gestionadas y con recursos.</t>
  </si>
  <si>
    <t>Sistema de gestión integrado hacia la sostenibilidad</t>
  </si>
  <si>
    <t>Certificación y mantenimiento del SG-SST bajo la norma ISO 45001:2018</t>
  </si>
  <si>
    <t>Mantenimiento de la certificación del SGA bajo la norma ISO 14001:2015</t>
  </si>
  <si>
    <t>Se realiza Auditoría de Seguimiento por parte del ICONTEC en el mes de  diciembre, manteniendo la certificación para el sistema.</t>
  </si>
  <si>
    <t>Mantenimiento de la certificación del SGC bajo la norma ISO 9001:2015</t>
  </si>
  <si>
    <t>Implementación de las medidas de control en los peligros identificados y los riesgos priorizados</t>
  </si>
  <si>
    <t>Acciones correctivas, preventivas y de mejora del Sistema de Gestión de Seguridad y Salud en el Trabajo, implementadas</t>
  </si>
  <si>
    <t>Cumplimiento de requisitos legales y de otro tipo del Sistema de Gestión de Seguridad y Salud en el Trabajo</t>
  </si>
  <si>
    <t>Al momento se tiene 281 requisitos legales aplicables, sobre los cuales se cumplen 267, no se cumplen 3 y se cumplen parcialmente 11, para lo cuál se arroja un porcentaje de cumplimiento del 95% sobre un 100%</t>
  </si>
  <si>
    <t>Plan para la prevención y atención de emergencias, ejecutado</t>
  </si>
  <si>
    <t>Se realizaron 5 simulacros de 5 planeados. 1 fue de manera general y los 4 restantes fueron simulacros localizados en los diferentes laboratorios de la institución, y lugares donde laboral el personal administrativos y permanecen visitantes y estudiantes. Los dos primeros simulacros programados al inicio del año se reemplazaron para el segundo semestre del 2020, teniendo en cuenta la situación de pandemia por COVID-19.</t>
  </si>
  <si>
    <t>Condiciones de salud de los trabajadores de la institución, evaluadas</t>
  </si>
  <si>
    <t>Autoevaluación inicial del Sistema de Gestión de Seguridad y Salud en el Trabajo, realizada</t>
  </si>
  <si>
    <t>En total se tienen 60 requisitos exigidos para la implementación del SG-SST, de los cuales se cumplen 56 y se tiene uno que no aplica, por lo tanto  la evaluación inicial del SG-SST para el 2020 es del 94%.</t>
  </si>
  <si>
    <t>Plan de trabajo anual en seguridad y salud en el trabajo, cumplido</t>
  </si>
  <si>
    <t>El plan de trabajo del año 2020 se logro ejecutar con un porcentaje del 82%, debido a que hubo algunos items planteados que no se lograron ejecutar en su totalidad, más se estaban trabajando.</t>
  </si>
  <si>
    <t>Matriz de Indicadores de sostenibilidad, consolidada</t>
  </si>
  <si>
    <t>Diagnóstico de sostenibilidad realizado</t>
  </si>
  <si>
    <t>Estrategias de sostenibilidad promovidas por el SGI</t>
  </si>
  <si>
    <t>Software nuevo implementado</t>
  </si>
  <si>
    <t xml:space="preserve">Auditorías del SGI </t>
  </si>
  <si>
    <t>* La auditoria interna se realizó del 21 de septiembre al 05 de octubre de 2020.
*  Las auditorias externas del SGC y SGA, se realizaron entre el 01 y 03 de Diciembre de 2020.</t>
  </si>
  <si>
    <t>Colmayor Sostenible y Resiliente</t>
  </si>
  <si>
    <t>Estrategias para la Gestión del Riesgo de Desastres implementadas</t>
  </si>
  <si>
    <t>Planes implementados</t>
  </si>
  <si>
    <t>Se anexa archivo con avance.</t>
  </si>
  <si>
    <t>Política aprobada e implementada</t>
  </si>
  <si>
    <t>Infraestructura tecnológica e informática pertinente para el desarrollo institucional</t>
  </si>
  <si>
    <t>Sistemas de información consolidados e integrados</t>
  </si>
  <si>
    <t>Sistemas de información: 11
Sistemas de información integrados: 10
Sistemas no integrados: 1</t>
  </si>
  <si>
    <t>Procesos manuales automatizados</t>
  </si>
  <si>
    <t>Total procesos manuales: 29
Total procesos manuales automatizar: 10</t>
  </si>
  <si>
    <t xml:space="preserve"> Infraestructura tecnológica disponible conforme a la demanda institucional</t>
  </si>
  <si>
    <t>Disponibilidad total semestre x 180 dias (Minutos): 259200
Plataforma indisponible (Minutos): 1065
Disponibilidad Plataforma: 99,59</t>
  </si>
  <si>
    <t>Lineamientos de Integración de los sistemas de información actualizados</t>
  </si>
  <si>
    <t>Se anexa documento de lineamientos.</t>
  </si>
  <si>
    <t>Procesos manuales sistematizados</t>
  </si>
  <si>
    <t>Total procesos manuales: 29
Total procesos manuales para sistematizar: 19</t>
  </si>
  <si>
    <t>PETIC actualizado e implementado</t>
  </si>
  <si>
    <t>Consultar soporte PETIC 2021-2023. En proceso de revisión en Isolución.</t>
  </si>
  <si>
    <t>Gestión Administrativa y Financiera efectiva y transparente</t>
  </si>
  <si>
    <t>Dictamen limpio de la auditoría fiscal y financiera</t>
  </si>
  <si>
    <t>Al inicio del año 2020 fue realizada la Auditoría Especial Evaluación Fiscal y Financiera, para la vigencia 2019, obteniendo como resultado dictamen a los estados financieros LIMPIO y se conceptúa la gestión presupuestal FAVORABLE y la gestión financiera FAVORABLE.</t>
  </si>
  <si>
    <t>Equilibrio financiero</t>
  </si>
  <si>
    <t>Pesos</t>
  </si>
  <si>
    <t>Informes presupuestales y financieros presentados</t>
  </si>
  <si>
    <t>A la fecha se encuentra cumplido el plazo para la entrega de informes financieros y presupuestales, comprendidos entre el período de enero a diciembre.</t>
  </si>
  <si>
    <t>Recursos asignados conforme a las necesidades institucionales</t>
  </si>
  <si>
    <t>Para la vigencia 2020 fueron asignados la totalidad de los recursos requeridos por las diferentes áreas en los agregados de funcionamiento e inversión, luego de la evaluación de las necesidades presentadas en el anteproyecto de presupuesto.</t>
  </si>
  <si>
    <t>Cultura del servicio</t>
  </si>
  <si>
    <t>Estrategias de evaluación de la satisfacción de los usuarios, implementadas</t>
  </si>
  <si>
    <t xml:space="preserve">Se realizó en el primer trimestre con las consolas de satisfacción al cliente y un estudio de percepción sobre la atención al ciudadano. Se está realizando otro estudio de percepción durante este último trimestre del año 2020. </t>
  </si>
  <si>
    <t>Manual de cultura organizacional socializado e implementado</t>
  </si>
  <si>
    <t>Se realizó socialización mediante correo electrónico de los manuales de Liderazgo transformacional y cultura organizacional, para que fuera del conocimiento de la comunidad institucional implicada. Se encuentran publicados en Isolución así: GC-MA-012 MODELO DE CULTURA ORGANIZACIONAL
GC-MA-011 MODELO DE LIDERAZGO TRANSFORMACIONAL.</t>
  </si>
  <si>
    <t>Eventos para fortalecer la calidad del servicio, implementados</t>
  </si>
  <si>
    <t>En la Reinducción institucional se abordaron diferentes temas de interés, entre estos la atención al ciudadano y la calidad de esta atención.</t>
  </si>
  <si>
    <t>Comunicación y Mercadeo efectivos</t>
  </si>
  <si>
    <t>Plan de Comunicaciones y Mercadeo socializado e implementado</t>
  </si>
  <si>
    <t>Participación en eventos de relacionamiento y actividades de divulgación</t>
  </si>
  <si>
    <t>Estudios de Medición del Nivel de posicionamiento institucional, realizados</t>
  </si>
  <si>
    <t>Medios de comunicación empleados al interior de la institución</t>
  </si>
  <si>
    <t xml:space="preserve">Pagina web
Correo
Redes sociales
Carteleras
Sistema de audio
Periódico
Colmayor Informa 
Boletín electrónico interno
Se han implementado los diferentes medios de comunicación institucionales, haciendo dos claridades: el periódico se realizó al iniciar el primer semestre, para el segundo, se decidió que no se realizaría debido a la poca presencialidad de los estudiantes. Además del sistema de audio, que también se encuentra suspendido por este mismo motivo. </t>
  </si>
  <si>
    <t>EFICACIA PERIÓDICA</t>
  </si>
  <si>
    <t>EFICACIA PONDERADA</t>
  </si>
  <si>
    <t>EFICACIA ACUMULADA PROMEDIO DEL PLAN</t>
  </si>
  <si>
    <t>EFICACIA ACUMULADA PONDERADA DEL PLAN</t>
  </si>
  <si>
    <t>TOTALES</t>
  </si>
  <si>
    <t>Total presupuesto asignado (funcionamiento e inversión)</t>
  </si>
  <si>
    <t>PRESUPUESTO TOTAL</t>
  </si>
  <si>
    <t>Total presupuesto ejecutado (funcionamiento e inversión)</t>
  </si>
  <si>
    <t>TOTAL EJECUTADO</t>
  </si>
  <si>
    <t>Índice de inversión</t>
  </si>
  <si>
    <t>ÍNDICE DE INVERSIÓN ACUMULADO</t>
  </si>
  <si>
    <t>Eficiencia del Plan</t>
  </si>
  <si>
    <t>EFICIENCIA DEL PLAN ACUMULADA</t>
  </si>
  <si>
    <t>Meta Cuatrienio</t>
  </si>
  <si>
    <t>Biociencias: categoría A1
Grupo de Investigación Empresarial y Turístico GIET: categoría A
Ambiente, Hábitat y Sostenibilidad: categoría B
Estudios sobre Desarrollo Local y Gestión Territorial: categoría C 
Grupo de investigación Plan D+E inscrito en 2018
La medición de este logro, para este año no presentará variaciones toda vez que los resultados de la convocatoria Minciencias no evidenciarán cambios sino hasta el año entrante.</t>
  </si>
  <si>
    <t>Se cuenta en el momento con 17 Convenios Activos, en los cuales se ha tenido relacionamiento con las Instituciones en Cursos, Pasantías, Prácticas Profesionales y Movilidad Solidaria. Además, se vienen adelantando diferentes tipos de pasantías de manera Virtual (prácticas profesionales, matrícula de asignaturas, entre otras.)</t>
  </si>
  <si>
    <t xml:space="preserve">Las nuevas experiencias deportivas fueron las siguientes: Torneo virtual de Ajedrez, Torneo virtual de PES 2020 Mobile y Torneo virtual de Parchis.  Desde cultura:  Retos artísticos,  obras de teatro, encuentros músicales, intercambios universitarios y conversatorios alrededor del mes de las identidades, desde la virtualidad. </t>
  </si>
  <si>
    <t>LÍNEA</t>
  </si>
  <si>
    <t>Facultad de Ciencias Sociales: 31
Facultad de Arquitectura e Ingeniería: 4 estudiantes desarrollaron proyectos directamente y 9 prestaron apoyo a proyectos desarrollados por los docentes
Facultad de Administración: 9
Facultad Ciencias de la Salud: 30 en 2020-1 y 12 en 2020-2, para un total de 42.</t>
  </si>
  <si>
    <t>Facultad Ciencias Sociales: 9 (2415), 17 + 8 (2416 sm 1 y 2) 
Facultad Administración: 1</t>
  </si>
  <si>
    <t xml:space="preserve">
Facultad de Administración: 18 acciones (2 PGC, 12 TGSG, 3 TGTV, 1 AET).
Facultad Ciencias de la Salud:  no se han realizado actividades de proyección social, debido a las restricciones por la pandemia Covid 19, ya que las actividades están ligadas a salidas pedagógicas asociadas a los cursos regulares  de los programas de la facultad.
Facultad de Ciencias Sociales: 21 
2020-1: 14
2020-2: 7 organizaciones en proyecto de fortalecimiento con perspectiva de innovación social
Facultad de Arquitectura e Ingeniería:
95 acciones de relacionamiento incluyendo  la proyección social que se hace desde servicio social en los programas de Tecnología en delineante de arquitectura e ingeniería y construcciones civiles, además de los proyectos de aula en contextos reales.</t>
  </si>
  <si>
    <t>Facultad de Arquitectura e Ingeniería: 86 proyectos de aula, año 2020 (verificar soportes en repositorio de la semana de la facultad y repositorio de los programas académicos)
Ing ambiental: 3 
Arquitectura: 43
TDAEI: 7
TGA: 3
CC: 30
Falta el reporte de  TGC 
Facultad de Administración: 101 
Facultad de Ciencias de la Salud: 66 proyectos de aula, 36 en 2020-1 y 30 en 2020-2</t>
  </si>
  <si>
    <t>Corresponde a 83 ponencias de semilleristas, 15 proyectos de semilleros aprobados por convocatoria interna, 253 proyectos de aula, 231 proyectos de núcleos integradores y 35 trabajos de grado.</t>
  </si>
  <si>
    <t>1. Transformacion Académica con Calidad y Pertinencia</t>
  </si>
  <si>
    <t>2. Formacion Integral de los Docentes</t>
  </si>
  <si>
    <t>3. Investigacion, Innovacion y Emprendimiento</t>
  </si>
  <si>
    <t xml:space="preserve">4. Visibilidad Nacional e Internacional, interculturalidad y diálogo de saberes </t>
  </si>
  <si>
    <t>5. Entorno y participacion en el contexto regional y nacional</t>
  </si>
  <si>
    <t>6. Colmayor un espacio para tu Bienestar</t>
  </si>
  <si>
    <t>7. Desarrollo y Gestion Integral, un compromiso institucional</t>
  </si>
  <si>
    <t>Facultades</t>
  </si>
  <si>
    <t>Vicerrectoría Académica</t>
  </si>
  <si>
    <t>Vicerrectoría Académica
Facultades</t>
  </si>
  <si>
    <t>Vicerrectoría Académica
Admisiones, Registro y Control.</t>
  </si>
  <si>
    <t>Vicerrectoría Académica
Facultades
Virtualidad</t>
  </si>
  <si>
    <t>Virtualidad</t>
  </si>
  <si>
    <t>Permanencia</t>
  </si>
  <si>
    <t>CNA</t>
  </si>
  <si>
    <t>Sistema de Aseguramiento de la Calidad Académica
-SIACA-</t>
  </si>
  <si>
    <t>Facultades
Centro de innovación, emprendimiento, tranferencia tecnológica y conocimiento</t>
  </si>
  <si>
    <t>Biblioteca</t>
  </si>
  <si>
    <t>Vicerrectoría Académica
Facultades
Talento Humano</t>
  </si>
  <si>
    <t>Vicerrectoría Académica 
Talento Humano</t>
  </si>
  <si>
    <t>Vicerrectoría Académica.
Facultades</t>
  </si>
  <si>
    <t>CICMA
Grupos de Investigación</t>
  </si>
  <si>
    <t>CICMA / Comité editorial Revista Sinergia</t>
  </si>
  <si>
    <t>CICMA</t>
  </si>
  <si>
    <t>CICMA
Rectoría</t>
  </si>
  <si>
    <t>CICMA
Coordinaciones de práctica de las Facultades</t>
  </si>
  <si>
    <t>CICMA
Semilleros de Investigación
Facultades</t>
  </si>
  <si>
    <t>Facultades
Coordinaciones de práctica</t>
  </si>
  <si>
    <t>Facultad Ciencias Sociales</t>
  </si>
  <si>
    <t>Facultad Arquitectura, Administración y Ciencias de la Salud</t>
  </si>
  <si>
    <t>CICMA
Facultades</t>
  </si>
  <si>
    <t>CICMA Semilleros de investigación</t>
  </si>
  <si>
    <t>CICMA
Secretaría General</t>
  </si>
  <si>
    <t>Vicerrectoría Académica
Facultades
Dirección de Internacionalización.</t>
  </si>
  <si>
    <t xml:space="preserve"> Dirección de Internacionalización
Vicerrectoría Académica </t>
  </si>
  <si>
    <t>Vicerrectoría Académica
Facultades
 Dirección de Internacionalización (apoyo)</t>
  </si>
  <si>
    <t>Vicerrectoría Académica
Facultades
Dirección de Investigación
Extensión Académica
Bienestar Institucional
Dirección de Internacionalización.</t>
  </si>
  <si>
    <t xml:space="preserve"> Vicerrectoría Académica
Facultades
Dirección de Internacionalización.</t>
  </si>
  <si>
    <t>Dirección de Internacionalización
 Vicerrectoría Académica
Facultades</t>
  </si>
  <si>
    <t>Rectoría
 Vicerrectoría Académica
Facultades
Dirección de Internacionalización (apoyo)</t>
  </si>
  <si>
    <t xml:space="preserve"> Dirección de Internacionalización
 Vicerrectoría Académica
Facultades</t>
  </si>
  <si>
    <t>Rectoría
 Dirección de Internacionalización
 Vicerrectoría Académica
Facultades</t>
  </si>
  <si>
    <t>Facultades.</t>
  </si>
  <si>
    <t xml:space="preserve">Unidad de Extensión académica y Proyección social </t>
  </si>
  <si>
    <t>Centro de Graduados 
Vicerrectoría Académica</t>
  </si>
  <si>
    <t>Unidad de Extensión académica y Proyección Social 
Facultades
Vicerrectoría Administrativa y Financiera
Centro de Graduados</t>
  </si>
  <si>
    <t>Unidad de Extensión académica y Proyección social 
 Educación Continua</t>
  </si>
  <si>
    <t>Centro de Graduados</t>
  </si>
  <si>
    <t>Coordinaciones de práctica de las Facultades</t>
  </si>
  <si>
    <t>Unidad de Extensión académica y Proyección social 
Vicerrectoría Académica</t>
  </si>
  <si>
    <t xml:space="preserve"> Centro de Lenguas</t>
  </si>
  <si>
    <t>Facultades
Unidades de servicio</t>
  </si>
  <si>
    <t>LACMA</t>
  </si>
  <si>
    <t>Coordinaciones de las líneas
Dirección de Bienestar Institucional</t>
  </si>
  <si>
    <t xml:space="preserve">Coordinaciones de líneas estratégicas </t>
  </si>
  <si>
    <t xml:space="preserve">Coordinaciones de líneas de Cultura y Deporte </t>
  </si>
  <si>
    <t>Coordinación de línea de Promoción Socioeconómica
Dirección de Bienestar Institucional</t>
  </si>
  <si>
    <t>Coordinación de línea de Promoción Deportiva y Recreativa
Dirección de Bienestar Institucional</t>
  </si>
  <si>
    <t>Coordinación de línea de Promoción Artística y Cultural
Dirección de Bienestar Institucional</t>
  </si>
  <si>
    <t>Coordinación de línea de Salud y Desarrollo Humano
Dirección de Bienestar Institucional</t>
  </si>
  <si>
    <t>Coordinación Desarrollo Humano</t>
  </si>
  <si>
    <t>Coordinación de línea de Promoción Socioeconómica</t>
  </si>
  <si>
    <t>Rectoría / Vicerrectoría Académica y Administrativa / Secretaría General / Planeación / Talento Humano</t>
  </si>
  <si>
    <t>Secretaría General</t>
  </si>
  <si>
    <t>Talento Humano</t>
  </si>
  <si>
    <t>Talento Humano / SGI / Planeación</t>
  </si>
  <si>
    <t>Rectoría / Vicerrectoría Administrativa /Infraestructura</t>
  </si>
  <si>
    <t>Gestión de Infraestructura</t>
  </si>
  <si>
    <t>Vicerrectoría Administrativa /Infraestructura</t>
  </si>
  <si>
    <t>Planeación Institucional</t>
  </si>
  <si>
    <t>Coordinación Gestión del la Mejora</t>
  </si>
  <si>
    <t>Coordinación Gestión Ambiental</t>
  </si>
  <si>
    <t>Coordinación Seguridad y Salud en el Trabajo</t>
  </si>
  <si>
    <t>Seguridad y Salud en el Trabajo</t>
  </si>
  <si>
    <t>Sistema de Gestión Integrado</t>
  </si>
  <si>
    <t>Facultad de Arquitectura e Ingeniería.
Seguridad y Salud en el Trabajo</t>
  </si>
  <si>
    <t>Tecnología de la Información</t>
  </si>
  <si>
    <t>Gestión Administrativa y Financiera</t>
  </si>
  <si>
    <t>Presupuesto</t>
  </si>
  <si>
    <t>Gestión de Comunicación/Admisiones / Virtualidad / Bienestar / Permanencia / Biblioteca /Infraestructura / Tecnología</t>
  </si>
  <si>
    <t>Gestión de Comunicación</t>
  </si>
  <si>
    <t>Gestión de Comunicación /Extensión Académica y Proyección Social /Centro de Graduados / Coordinaciones de práctica</t>
  </si>
  <si>
    <t xml:space="preserve">Mediante la Resolución del MEN No 021401 del 11 de noviembre de 2020, el programa AET obtuvo la renovación de la Acreditación por 6 años, en el mismo acto resolutorio, se otorgó la Renovación de Oficio del Registro Calificado por 7 años hasta el 2027. (de adjunta evidencia).
Respecto a la situación con el programa de Bacteriología y Laboratorio Clínico, sigue igual, los comunicados al MEN no han tenido efecto positivo; se procederá a radicar en firme un derecho de Petición, esto por cuanto en diciembre de 2020, las directivas de la institución y el programa consideraron detener lo que se proyectaba en esa fecha. </t>
  </si>
  <si>
    <t>Se consolidó la propuesta para ampliar el alcance de la coordinación de graduados, a una coordinación de graduados, empleo y orientación laboral, se realizó el anteproyecto presupuestal para la contratación de personal para el año 2021, se contrató el nuevo desarrollo de la bolsa de empleo y se actualizó el proyecto de viabilidad y el reglamento de prestación de servicios de la bolsa de empleo.</t>
  </si>
  <si>
    <t>R&gt;= P
Al 31 de diciembre de 2020 el recaudo de ingresos asciende a $222.725.739.394 y los pagos efectuados suman $158.715.416.817, reflejando equilibrio financiero.</t>
  </si>
  <si>
    <t>Iniciaron semestre 2020-2 5695 estudiantes y finalizaron 5512. Se presentó un ajuste de un estudiante la finalizar el año.</t>
  </si>
  <si>
    <t>Se tiene un avance del 90% del documento. Consultar anexo.</t>
  </si>
  <si>
    <t>Seguimiento 2020</t>
  </si>
  <si>
    <t>Observaciones 2020</t>
  </si>
  <si>
    <t>Log Acum 2020</t>
  </si>
  <si>
    <t>Efic Periodo 2020</t>
  </si>
  <si>
    <t>Efic Acum 2020</t>
  </si>
  <si>
    <t>EFICACIA PERIODICA (2020)</t>
  </si>
  <si>
    <t>EFICACIA PONDERADA DEL EJE (2020)</t>
  </si>
  <si>
    <t>EFICACIA ACUMULADA (2020)</t>
  </si>
  <si>
    <t>EFICACIA ACUMULADA PONDERADA DEL EJE (2020)</t>
  </si>
  <si>
    <t>EFICACIA ACUMULADA POR PRODUCTOS (2020)</t>
  </si>
  <si>
    <t>EFICACIA PERIODICA  (2020)</t>
  </si>
  <si>
    <t>EFICACIA ACUMULADA  (2020)</t>
  </si>
  <si>
    <t>INDICADORES DE EVALUACIÓN Plan de Desarrollo 2020-2024 -     2020</t>
  </si>
  <si>
    <t>INDICADORES DE EVALUACIÓN ACUMULADA Plan de Desarrollo 2020-2024 -    2020</t>
  </si>
  <si>
    <t xml:space="preserve">De 75 exámenes médicos con recomendaciones o restricciones médicas en el año 2020, se entregaron 75 cartas de seguimiento a recomendaciones emitidas por la IPS </t>
  </si>
  <si>
    <t>Para diciembre del año 2020, de 288 riesgos en total, riesgos no aceptables o aceptables con control, 255 riesgos fueron intervenidos que se vuelven aceptables.</t>
  </si>
  <si>
    <t xml:space="preserve">En el Año 2020, teniendo en cuenta el período establecido entre el 1 de Enero al 31 de Diciembre, se reportaron 83 acciones de las cuales se cerraron eficazmente 78, las cuales se encuentran comprendidas en, 37 acciones correctivas, 39 acciones preventivas y 2 acciones derivadas como oportunidades de mejora, asociadas a planes de acción de accidentes de trabajo , inspecciones y auditorías. </t>
  </si>
  <si>
    <t>Se mantiene en 77,6. La medición de este indicador no se tiene hasta el mes de abril de 2021, toda vez que la Función Pública es quien realiza la medición conforme a los formularios con el seguimiento de la implementación del MIPG, diligenciados en noviembre de 2020.</t>
  </si>
  <si>
    <t>Estos son los estudiantes que consultaron los servicios de psicología que obtuvieron notas de 3 o más, los cuales fueron 167, de un total de 180 que consultaron.</t>
  </si>
  <si>
    <t>46 estudiantes corresponden a los que cursaron asignaturas de ciencias básicas por primera vez, de los cuales 40 ganaron la asignatura por la cual consultan.</t>
  </si>
  <si>
    <t>Los datos reportados para el cálculo del indicador fueron: 
Mejora: 17
NO: 3
Total: 20
De todos los estudiantes que consultan el 85% ganaron las asignaturas.</t>
  </si>
  <si>
    <t>Practicantes Facultad de Arquitectura e Ingeniería: 352, 140 en 2020-1 y 212 en 2020-2.
Practicantes Facultad de Ciencias de la Salud: 111, 49 en 2020-1 y 62 en 2020-2
Facultad de Ciencias Sociales: 163, 73 en 2020-1 y 90 en 2020-2
Practicantes Facultad de administracion: 181, 104 en 2020-1 y 77 en 2020-2</t>
  </si>
  <si>
    <t>SE ANEXA ARCHIVO DEL PLAN ANUAL DE OPTIMIZACIÓN Y MANTENIMIENTO DE LA INFRAESTRUCTURA FÍSICA.
La aprobación del contenido del plan, la efectuó el Vicerrector Administrativo y Financiero y se realiza mediante acta.
En lo referente a la operativización, este plan es el que se utiliza por parte de gestión de infraestructura, para realizar la programación de los mantenimientos internos y externos e incluir en este, las intervenciones físicas de relevancia que se planean diseñar o ejecutar según sea el caso</t>
  </si>
  <si>
    <t>El Plan de Comunicaciones y Mercadeo ha sido socializado con el rector, los docentes y líderes en el proceso de inducción. 
La implementación del Plan de Comunicaciones se evidencia en las publicaciones de la página web institucional, boletín de correo electrónico, publicaciones en redes sociales, organización y logística de eventos institucionales de toda índole, entre estos acreditación institucional; actualización y mejora en el uso y difusión de la marca institucional, fondos de pantalla institucionales, diseño e impresión del Plan de Desarrollo Institucional, entre otros.</t>
  </si>
  <si>
    <t>188 estudiantes participantes en pasantías cortas empresariales.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</si>
</sst>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
    <numFmt numFmtId="165" formatCode="0.0%"/>
  </numFmts>
  <fonts count="5" x14ac:knownFonts="1">
    <font>
      <sz val="11"/>
      <color rgb="FF000000"/>
      <name val="Calibri"/>
    </font>
    <font>
      <b/>
      <sz val="11"/>
      <color rgb="FF000000"/>
      <name val="Calibri"/>
      <family val="2"/>
    </font>
    <font>
      <sz val="11"/>
      <color rgb="FF000000"/>
      <name val="Calibri"/>
      <family val="2"/>
    </font>
    <font>
      <b/>
      <sz val="11"/>
      <color rgb="FF000000"/>
      <name val="Calibri"/>
      <family val="2"/>
    </font>
    <font>
      <sz val="11"/>
      <color rgb="FF000000"/>
      <name val="Calibri"/>
      <family val="2"/>
    </font>
  </fonts>
  <fills count="10">
    <fill>
      <patternFill patternType="none"/>
    </fill>
    <fill>
      <patternFill patternType="gray125"/>
    </fill>
    <fill>
      <gradientFill degree="90">
        <stop position="0">
          <color rgb="FF418FE7"/>
        </stop>
        <stop position="1">
          <color rgb="FFFFFFFF"/>
        </stop>
      </gradientFill>
    </fill>
    <fill>
      <gradientFill degree="90">
        <stop position="0">
          <color rgb="FF447593"/>
        </stop>
        <stop position="1">
          <color rgb="FF447593"/>
        </stop>
      </gradientFill>
    </fill>
    <fill>
      <gradientFill degree="90">
        <stop position="0">
          <color rgb="FF0075C2"/>
        </stop>
        <stop position="1">
          <color rgb="FF0075C2"/>
        </stop>
      </gradientFill>
    </fill>
    <fill>
      <gradientFill degree="90">
        <stop position="0">
          <color rgb="FF418FE7"/>
        </stop>
        <stop position="1">
          <color rgb="FF418FE7"/>
        </stop>
      </gradientFill>
    </fill>
    <fill>
      <gradientFill degree="90">
        <stop position="0">
          <color rgb="FFAAAAAA"/>
        </stop>
        <stop position="1">
          <color rgb="FFAAAAAA"/>
        </stop>
      </gradientFill>
    </fill>
    <fill>
      <gradientFill degree="90">
        <stop position="0">
          <color rgb="FFCCCCCC"/>
        </stop>
        <stop position="1">
          <color rgb="FFCCCCCC"/>
        </stop>
      </gradientFill>
    </fill>
    <fill>
      <patternFill patternType="solid">
        <fgColor rgb="FFFFC000"/>
        <bgColor indexed="64"/>
      </patternFill>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82">
    <xf numFmtId="0" fontId="0" fillId="0" borderId="0" xfId="0"/>
    <xf numFmtId="0" fontId="0" fillId="0" borderId="0" xfId="0" applyAlignment="1">
      <alignment wrapText="1"/>
    </xf>
    <xf numFmtId="0" fontId="1" fillId="6" borderId="1" xfId="0" applyFont="1" applyFill="1" applyBorder="1"/>
    <xf numFmtId="0" fontId="1" fillId="6" borderId="1" xfId="0" applyFont="1" applyFill="1" applyBorder="1"/>
    <xf numFmtId="0" fontId="1" fillId="6" borderId="1" xfId="0" applyFont="1" applyFill="1" applyBorder="1"/>
    <xf numFmtId="10" fontId="1" fillId="7" borderId="1" xfId="0" applyNumberFormat="1" applyFont="1" applyFill="1" applyBorder="1"/>
    <xf numFmtId="0" fontId="1" fillId="6" borderId="1" xfId="0" applyFont="1" applyFill="1" applyBorder="1"/>
    <xf numFmtId="10" fontId="1" fillId="7" borderId="1" xfId="0" applyNumberFormat="1" applyFont="1" applyFill="1" applyBorder="1"/>
    <xf numFmtId="0" fontId="0" fillId="0" borderId="2" xfId="0" applyBorder="1" applyAlignment="1">
      <alignment vertical="center" wrapText="1"/>
    </xf>
    <xf numFmtId="0" fontId="0" fillId="0" borderId="0" xfId="0" applyAlignment="1">
      <alignment vertical="center"/>
    </xf>
    <xf numFmtId="0" fontId="1" fillId="4" borderId="1" xfId="0" applyFont="1"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0" fontId="1" fillId="7" borderId="1" xfId="0" applyNumberFormat="1" applyFont="1" applyFill="1" applyBorder="1" applyAlignment="1">
      <alignment horizontal="center" vertical="center"/>
    </xf>
    <xf numFmtId="0" fontId="1" fillId="6" borderId="1" xfId="0" applyFont="1" applyFill="1" applyBorder="1" applyAlignment="1">
      <alignment horizontal="center" vertical="center" wrapText="1"/>
    </xf>
    <xf numFmtId="9" fontId="0" fillId="0" borderId="2" xfId="1" applyFont="1" applyBorder="1" applyAlignment="1">
      <alignment horizontal="center" vertical="center" wrapText="1"/>
    </xf>
    <xf numFmtId="9" fontId="0" fillId="8" borderId="2" xfId="1" applyFont="1" applyFill="1" applyBorder="1" applyAlignment="1">
      <alignment horizontal="center" vertical="center" wrapText="1"/>
    </xf>
    <xf numFmtId="0" fontId="1" fillId="3" borderId="1" xfId="0" applyFont="1" applyFill="1" applyBorder="1" applyAlignment="1">
      <alignment horizontal="center" vertical="center"/>
    </xf>
    <xf numFmtId="0" fontId="1" fillId="5" borderId="1" xfId="0" applyFont="1" applyFill="1" applyBorder="1" applyAlignment="1">
      <alignment horizontal="center" vertical="center"/>
    </xf>
    <xf numFmtId="0" fontId="0" fillId="0" borderId="0" xfId="0" applyAlignment="1">
      <alignment vertic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0" borderId="0" xfId="0" applyAlignment="1">
      <alignment horizontal="center" vertical="center" wrapText="1"/>
    </xf>
    <xf numFmtId="0" fontId="1" fillId="2" borderId="2" xfId="0" applyFont="1" applyFill="1" applyBorder="1" applyAlignment="1">
      <alignment horizontal="center" vertical="center"/>
    </xf>
    <xf numFmtId="0" fontId="1" fillId="3"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5"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0" borderId="2" xfId="0" applyFont="1" applyBorder="1" applyAlignment="1">
      <alignment vertical="center" wrapText="1"/>
    </xf>
    <xf numFmtId="0" fontId="0" fillId="0" borderId="0" xfId="0" applyAlignment="1">
      <alignment horizontal="left" vertical="center"/>
    </xf>
    <xf numFmtId="0" fontId="0" fillId="0" borderId="2" xfId="0"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165" fontId="0" fillId="0" borderId="2" xfId="1" applyNumberFormat="1" applyFont="1" applyBorder="1" applyAlignment="1">
      <alignment horizontal="center" vertical="center" wrapText="1"/>
    </xf>
    <xf numFmtId="0" fontId="1" fillId="6" borderId="5" xfId="0" applyFont="1" applyFill="1" applyBorder="1" applyAlignment="1">
      <alignment wrapText="1"/>
    </xf>
    <xf numFmtId="10" fontId="1" fillId="7" borderId="4" xfId="0" applyNumberFormat="1" applyFont="1" applyFill="1" applyBorder="1"/>
    <xf numFmtId="164" fontId="0" fillId="0" borderId="2" xfId="0" applyNumberFormat="1" applyBorder="1"/>
    <xf numFmtId="0" fontId="1" fillId="6" borderId="5" xfId="0" applyFont="1" applyFill="1" applyBorder="1"/>
    <xf numFmtId="0" fontId="3" fillId="2" borderId="3" xfId="0" applyFont="1" applyFill="1" applyBorder="1" applyAlignment="1">
      <alignment horizontal="center"/>
    </xf>
    <xf numFmtId="0" fontId="1" fillId="2" borderId="3" xfId="0" applyFont="1" applyFill="1" applyBorder="1" applyAlignment="1">
      <alignment horizontal="center"/>
    </xf>
    <xf numFmtId="0" fontId="1" fillId="6" borderId="4" xfId="0" applyFont="1" applyFill="1" applyBorder="1"/>
    <xf numFmtId="10" fontId="1" fillId="7" borderId="6" xfId="0" applyNumberFormat="1" applyFont="1" applyFill="1" applyBorder="1"/>
    <xf numFmtId="10" fontId="0" fillId="0" borderId="2" xfId="0" applyNumberFormat="1" applyBorder="1"/>
    <xf numFmtId="0" fontId="1" fillId="2" borderId="3" xfId="0" applyFont="1" applyFill="1" applyBorder="1" applyAlignment="1">
      <alignment horizontal="center" wrapText="1"/>
    </xf>
    <xf numFmtId="0" fontId="3" fillId="2" borderId="3" xfId="0" applyFont="1" applyFill="1" applyBorder="1" applyAlignment="1">
      <alignment horizontal="center" vertical="center" wrapText="1"/>
    </xf>
    <xf numFmtId="10" fontId="1" fillId="7"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2" xfId="0" applyFont="1" applyBorder="1" applyAlignment="1">
      <alignment wrapText="1"/>
    </xf>
    <xf numFmtId="9" fontId="1" fillId="7" borderId="4" xfId="0" applyNumberFormat="1" applyFont="1" applyFill="1" applyBorder="1"/>
    <xf numFmtId="0" fontId="4" fillId="0" borderId="2" xfId="0" applyFont="1" applyBorder="1" applyAlignment="1">
      <alignment horizontal="center" vertical="center" wrapText="1"/>
    </xf>
    <xf numFmtId="0" fontId="0" fillId="9" borderId="2" xfId="0" applyFill="1" applyBorder="1" applyAlignment="1">
      <alignment horizontal="center" vertical="center" wrapText="1"/>
    </xf>
    <xf numFmtId="0" fontId="0" fillId="9" borderId="2" xfId="0" applyFill="1" applyBorder="1" applyAlignment="1">
      <alignment vertical="center" wrapText="1"/>
    </xf>
    <xf numFmtId="0" fontId="4" fillId="0" borderId="2" xfId="0" applyFont="1" applyBorder="1" applyAlignment="1">
      <alignment vertical="center" wrapText="1"/>
    </xf>
    <xf numFmtId="9" fontId="0" fillId="0" borderId="2" xfId="1" applyNumberFormat="1" applyFont="1" applyBorder="1" applyAlignment="1">
      <alignment horizontal="center" vertical="center" wrapText="1"/>
    </xf>
    <xf numFmtId="0" fontId="0" fillId="0" borderId="2" xfId="0" applyBorder="1" applyAlignment="1">
      <alignment vertical="center" wrapText="1"/>
    </xf>
    <xf numFmtId="0" fontId="2" fillId="0" borderId="2" xfId="0" applyFont="1" applyBorder="1" applyAlignment="1">
      <alignment vertical="center" wrapText="1"/>
    </xf>
    <xf numFmtId="0" fontId="0" fillId="0" borderId="2" xfId="0" applyFill="1" applyBorder="1" applyAlignment="1">
      <alignment vertical="center" wrapText="1"/>
    </xf>
    <xf numFmtId="0" fontId="2" fillId="0" borderId="2" xfId="0" applyFont="1" applyFill="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 fillId="6" borderId="2" xfId="0" applyFont="1" applyFill="1" applyBorder="1" applyAlignment="1">
      <alignment vertical="center" wrapText="1"/>
    </xf>
    <xf numFmtId="0" fontId="0" fillId="0" borderId="2" xfId="0" applyBorder="1" applyAlignment="1">
      <alignment vertical="center" wrapText="1"/>
    </xf>
    <xf numFmtId="0" fontId="1" fillId="7" borderId="2" xfId="0" applyFont="1" applyFill="1" applyBorder="1" applyAlignment="1">
      <alignment vertical="center" wrapText="1"/>
    </xf>
    <xf numFmtId="0" fontId="4" fillId="0" borderId="2" xfId="0" applyFont="1" applyBorder="1" applyAlignment="1">
      <alignment vertical="center" wrapText="1"/>
    </xf>
    <xf numFmtId="0" fontId="1" fillId="6" borderId="3" xfId="0" applyFont="1" applyFill="1" applyBorder="1"/>
    <xf numFmtId="0" fontId="0" fillId="0" borderId="0" xfId="0"/>
    <xf numFmtId="0" fontId="1" fillId="7" borderId="2" xfId="0" applyFont="1" applyFill="1" applyBorder="1" applyAlignment="1">
      <alignment horizontal="left" vertical="center"/>
    </xf>
    <xf numFmtId="0" fontId="0" fillId="0" borderId="2" xfId="0" applyBorder="1" applyAlignment="1">
      <alignment horizontal="left" vertical="center"/>
    </xf>
    <xf numFmtId="0" fontId="4" fillId="0" borderId="2" xfId="0" applyFont="1" applyBorder="1" applyAlignment="1">
      <alignment horizontal="center" vertical="center" wrapText="1"/>
    </xf>
    <xf numFmtId="0" fontId="1" fillId="6" borderId="2" xfId="0" applyFont="1" applyFill="1" applyBorder="1"/>
    <xf numFmtId="0" fontId="0" fillId="0" borderId="2" xfId="0" applyBorder="1"/>
    <xf numFmtId="0" fontId="1" fillId="7" borderId="2" xfId="0" applyFont="1" applyFill="1" applyBorder="1"/>
    <xf numFmtId="0" fontId="1" fillId="0" borderId="0" xfId="0" applyFont="1" applyAlignment="1">
      <alignment horizontal="center"/>
    </xf>
  </cellXfs>
  <cellStyles count="2">
    <cellStyle name="Normal" xfId="0" builtinId="0"/>
    <cellStyle name="Porcentaj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8"/>
  <sheetViews>
    <sheetView tabSelected="1" zoomScale="90" zoomScaleNormal="90" workbookViewId="0">
      <pane ySplit="6" topLeftCell="A7" activePane="bottomLeft" state="frozen"/>
      <selection pane="bottomLeft" activeCell="B9" sqref="B9"/>
    </sheetView>
  </sheetViews>
  <sheetFormatPr baseColWidth="10" defaultColWidth="30" defaultRowHeight="14.5" x14ac:dyDescent="0.35"/>
  <cols>
    <col min="2" max="2" width="16.453125" style="11" bestFit="1" customWidth="1"/>
    <col min="3" max="3" width="11.54296875" style="11" customWidth="1"/>
    <col min="4" max="4" width="9" style="11" customWidth="1"/>
    <col min="5" max="5" width="11.7265625" style="11" customWidth="1"/>
    <col min="6" max="6" width="9.54296875" style="11" customWidth="1"/>
    <col min="7" max="7" width="12.7265625" style="11" customWidth="1"/>
    <col min="8" max="8" width="44.54296875" customWidth="1"/>
    <col min="9" max="9" width="16.7265625" style="11" bestFit="1" customWidth="1"/>
    <col min="10" max="10" width="18.81640625" style="11" bestFit="1" customWidth="1"/>
    <col min="11" max="11" width="16.81640625" style="11" bestFit="1" customWidth="1"/>
    <col min="12" max="12" width="9.81640625" style="11" customWidth="1"/>
    <col min="13" max="13" width="13" style="11" customWidth="1"/>
    <col min="14" max="14" width="9.54296875" style="11" customWidth="1"/>
  </cols>
  <sheetData>
    <row r="1" spans="1:15" x14ac:dyDescent="0.35">
      <c r="C1" s="13" t="s">
        <v>0</v>
      </c>
    </row>
    <row r="2" spans="1:15" x14ac:dyDescent="0.35">
      <c r="C2" s="13" t="s">
        <v>1</v>
      </c>
    </row>
    <row r="3" spans="1:15" x14ac:dyDescent="0.35">
      <c r="C3" s="13"/>
    </row>
    <row r="4" spans="1:15" x14ac:dyDescent="0.35">
      <c r="C4" s="13" t="s">
        <v>2</v>
      </c>
    </row>
    <row r="6" spans="1:15" s="9" customFormat="1" ht="29" x14ac:dyDescent="0.35">
      <c r="A6" s="14" t="s">
        <v>3</v>
      </c>
      <c r="B6" s="14" t="s">
        <v>4</v>
      </c>
      <c r="C6" s="15" t="s">
        <v>5</v>
      </c>
      <c r="D6" s="15" t="s">
        <v>6</v>
      </c>
      <c r="E6" s="15" t="s">
        <v>363</v>
      </c>
      <c r="F6" s="16" t="s">
        <v>7</v>
      </c>
      <c r="G6" s="10" t="s">
        <v>460</v>
      </c>
      <c r="H6" s="29" t="s">
        <v>461</v>
      </c>
      <c r="I6" s="22" t="s">
        <v>462</v>
      </c>
      <c r="J6" s="22" t="s">
        <v>463</v>
      </c>
      <c r="K6" s="22" t="s">
        <v>464</v>
      </c>
      <c r="L6" s="21" t="s">
        <v>8</v>
      </c>
      <c r="M6" s="21" t="s">
        <v>9</v>
      </c>
      <c r="N6" s="21" t="s">
        <v>10</v>
      </c>
      <c r="O6" s="14" t="s">
        <v>11</v>
      </c>
    </row>
    <row r="7" spans="1:15" x14ac:dyDescent="0.35">
      <c r="A7" s="73" t="s">
        <v>12</v>
      </c>
      <c r="B7" s="74"/>
      <c r="C7" s="74"/>
      <c r="D7" s="74"/>
      <c r="E7" s="74"/>
      <c r="F7" s="74"/>
      <c r="G7" s="74"/>
      <c r="H7" s="74"/>
      <c r="I7" s="74"/>
      <c r="J7" s="74"/>
      <c r="K7" s="74"/>
      <c r="L7" s="74"/>
      <c r="M7" s="74"/>
      <c r="N7" s="74"/>
      <c r="O7" s="74"/>
    </row>
    <row r="8" spans="1:15" x14ac:dyDescent="0.35">
      <c r="A8" s="75" t="s">
        <v>13</v>
      </c>
      <c r="B8" s="76"/>
      <c r="C8" s="76"/>
      <c r="D8" s="76"/>
      <c r="E8" s="76"/>
      <c r="F8" s="76"/>
      <c r="G8" s="76"/>
      <c r="H8" s="76"/>
      <c r="I8" s="76"/>
      <c r="J8" s="76"/>
      <c r="K8" s="76"/>
      <c r="L8" s="76"/>
      <c r="M8" s="76"/>
      <c r="N8" s="76"/>
      <c r="O8" s="76"/>
    </row>
    <row r="9" spans="1:15" s="1" customFormat="1" ht="43.5" x14ac:dyDescent="0.35">
      <c r="A9" s="8" t="s">
        <v>14</v>
      </c>
      <c r="B9" s="12" t="s">
        <v>15</v>
      </c>
      <c r="C9" s="12" t="s">
        <v>16</v>
      </c>
      <c r="D9" s="12">
        <v>0</v>
      </c>
      <c r="E9" s="12">
        <v>11</v>
      </c>
      <c r="F9" s="12">
        <v>1</v>
      </c>
      <c r="G9" s="12">
        <v>1</v>
      </c>
      <c r="H9" s="63" t="s">
        <v>17</v>
      </c>
      <c r="I9" s="12">
        <f>G9</f>
        <v>1</v>
      </c>
      <c r="J9" s="19">
        <f>G9/F9</f>
        <v>1</v>
      </c>
      <c r="K9" s="19">
        <f>I9/E9</f>
        <v>9.0909090909090912E-2</v>
      </c>
      <c r="L9" s="12">
        <v>5</v>
      </c>
      <c r="M9" s="12">
        <v>11</v>
      </c>
      <c r="N9" s="12">
        <v>0</v>
      </c>
      <c r="O9" s="72" t="s">
        <v>380</v>
      </c>
    </row>
    <row r="10" spans="1:15" s="1" customFormat="1" x14ac:dyDescent="0.35">
      <c r="A10" s="71" t="s">
        <v>18</v>
      </c>
      <c r="B10" s="70"/>
      <c r="C10" s="70"/>
      <c r="D10" s="70"/>
      <c r="E10" s="70"/>
      <c r="F10" s="70"/>
      <c r="G10" s="70"/>
      <c r="H10" s="70"/>
      <c r="I10" s="70"/>
      <c r="J10" s="70"/>
      <c r="K10" s="70"/>
      <c r="L10" s="70"/>
      <c r="M10" s="70"/>
      <c r="N10" s="70"/>
      <c r="O10" s="70"/>
    </row>
    <row r="11" spans="1:15" s="1" customFormat="1" ht="29" x14ac:dyDescent="0.35">
      <c r="A11" s="8" t="s">
        <v>24</v>
      </c>
      <c r="B11" s="12" t="s">
        <v>20</v>
      </c>
      <c r="C11" s="12" t="s">
        <v>16</v>
      </c>
      <c r="D11" s="12">
        <v>1</v>
      </c>
      <c r="E11" s="12">
        <v>1</v>
      </c>
      <c r="F11" s="12">
        <v>1</v>
      </c>
      <c r="G11" s="12">
        <v>0.9</v>
      </c>
      <c r="H11" s="8" t="s">
        <v>459</v>
      </c>
      <c r="I11" s="12">
        <f>G11</f>
        <v>0.9</v>
      </c>
      <c r="J11" s="19">
        <f>G11/F11</f>
        <v>0.9</v>
      </c>
      <c r="K11" s="19">
        <f>I11/E11</f>
        <v>0.9</v>
      </c>
      <c r="L11" s="12">
        <v>0</v>
      </c>
      <c r="M11" s="12">
        <v>0</v>
      </c>
      <c r="N11" s="12">
        <v>0</v>
      </c>
      <c r="O11" s="36" t="s">
        <v>381</v>
      </c>
    </row>
    <row r="12" spans="1:15" s="1" customFormat="1" ht="43.5" x14ac:dyDescent="0.35">
      <c r="A12" s="8" t="s">
        <v>23</v>
      </c>
      <c r="B12" s="12" t="s">
        <v>15</v>
      </c>
      <c r="C12" s="12" t="s">
        <v>16</v>
      </c>
      <c r="D12" s="12">
        <v>0</v>
      </c>
      <c r="E12" s="12">
        <v>4</v>
      </c>
      <c r="F12" s="12">
        <v>0</v>
      </c>
      <c r="G12" s="12">
        <v>0</v>
      </c>
      <c r="H12" s="8" t="s">
        <v>66</v>
      </c>
      <c r="I12" s="12">
        <f>G12</f>
        <v>0</v>
      </c>
      <c r="J12" s="20">
        <v>0</v>
      </c>
      <c r="K12" s="20">
        <f>I12/E12</f>
        <v>0</v>
      </c>
      <c r="L12" s="12">
        <v>2</v>
      </c>
      <c r="M12" s="12">
        <v>4</v>
      </c>
      <c r="N12" s="12">
        <v>0</v>
      </c>
      <c r="O12" s="36" t="s">
        <v>382</v>
      </c>
    </row>
    <row r="13" spans="1:15" s="1" customFormat="1" ht="43.5" x14ac:dyDescent="0.35">
      <c r="A13" s="8" t="s">
        <v>22</v>
      </c>
      <c r="B13" s="12" t="s">
        <v>15</v>
      </c>
      <c r="C13" s="12" t="s">
        <v>16</v>
      </c>
      <c r="D13" s="12">
        <v>0</v>
      </c>
      <c r="E13" s="12">
        <v>4</v>
      </c>
      <c r="F13" s="12">
        <v>1</v>
      </c>
      <c r="G13" s="12">
        <v>1</v>
      </c>
      <c r="H13" s="8" t="s">
        <v>17</v>
      </c>
      <c r="I13" s="12">
        <f>G13</f>
        <v>1</v>
      </c>
      <c r="J13" s="19">
        <f>G13/F13</f>
        <v>1</v>
      </c>
      <c r="K13" s="19">
        <f>I13/E13</f>
        <v>0.25</v>
      </c>
      <c r="L13" s="12">
        <v>2</v>
      </c>
      <c r="M13" s="12">
        <v>4</v>
      </c>
      <c r="N13" s="12">
        <v>0</v>
      </c>
      <c r="O13" s="36" t="s">
        <v>382</v>
      </c>
    </row>
    <row r="14" spans="1:15" s="1" customFormat="1" ht="43.5" x14ac:dyDescent="0.35">
      <c r="A14" s="8" t="s">
        <v>21</v>
      </c>
      <c r="B14" s="12" t="s">
        <v>15</v>
      </c>
      <c r="C14" s="12" t="s">
        <v>16</v>
      </c>
      <c r="D14" s="12">
        <v>0</v>
      </c>
      <c r="E14" s="12">
        <v>3</v>
      </c>
      <c r="F14" s="12">
        <v>0</v>
      </c>
      <c r="G14" s="12">
        <v>0</v>
      </c>
      <c r="H14" s="62" t="s">
        <v>66</v>
      </c>
      <c r="I14" s="12">
        <f>G14</f>
        <v>0</v>
      </c>
      <c r="J14" s="20">
        <v>0</v>
      </c>
      <c r="K14" s="20">
        <f>I14/E14</f>
        <v>0</v>
      </c>
      <c r="L14" s="12">
        <v>1</v>
      </c>
      <c r="M14" s="12">
        <v>3</v>
      </c>
      <c r="N14" s="12">
        <v>0</v>
      </c>
      <c r="O14" s="36" t="s">
        <v>382</v>
      </c>
    </row>
    <row r="15" spans="1:15" s="1" customFormat="1" ht="43.5" x14ac:dyDescent="0.35">
      <c r="A15" s="8" t="s">
        <v>19</v>
      </c>
      <c r="B15" s="12" t="s">
        <v>20</v>
      </c>
      <c r="C15" s="12" t="s">
        <v>16</v>
      </c>
      <c r="D15" s="12">
        <v>0</v>
      </c>
      <c r="E15" s="12">
        <v>1</v>
      </c>
      <c r="F15" s="12">
        <v>0</v>
      </c>
      <c r="G15" s="12">
        <v>0</v>
      </c>
      <c r="H15" s="8" t="s">
        <v>66</v>
      </c>
      <c r="I15" s="12">
        <f>G15</f>
        <v>0</v>
      </c>
      <c r="J15" s="20">
        <v>0</v>
      </c>
      <c r="K15" s="20">
        <f>I15/E15</f>
        <v>0</v>
      </c>
      <c r="L15" s="12">
        <v>1</v>
      </c>
      <c r="M15" s="12">
        <v>0</v>
      </c>
      <c r="N15" s="12">
        <v>0</v>
      </c>
      <c r="O15" s="36" t="s">
        <v>382</v>
      </c>
    </row>
    <row r="16" spans="1:15" s="1" customFormat="1" x14ac:dyDescent="0.35">
      <c r="A16" s="69" t="s">
        <v>25</v>
      </c>
      <c r="B16" s="70"/>
      <c r="C16" s="70"/>
      <c r="D16" s="70"/>
      <c r="E16" s="70"/>
      <c r="F16" s="70"/>
      <c r="G16" s="70"/>
      <c r="H16" s="70"/>
      <c r="I16" s="70"/>
      <c r="J16" s="70"/>
      <c r="K16" s="70"/>
      <c r="L16" s="70"/>
      <c r="M16" s="70"/>
      <c r="N16" s="70"/>
      <c r="O16" s="70"/>
    </row>
    <row r="17" spans="1:15" s="1" customFormat="1" x14ac:dyDescent="0.35">
      <c r="A17" s="71" t="s">
        <v>13</v>
      </c>
      <c r="B17" s="70"/>
      <c r="C17" s="70"/>
      <c r="D17" s="70"/>
      <c r="E17" s="70"/>
      <c r="F17" s="70"/>
      <c r="G17" s="70"/>
      <c r="H17" s="70"/>
      <c r="I17" s="70"/>
      <c r="J17" s="70"/>
      <c r="K17" s="70"/>
      <c r="L17" s="70"/>
      <c r="M17" s="70"/>
      <c r="N17" s="70"/>
      <c r="O17" s="70"/>
    </row>
    <row r="18" spans="1:15" s="1" customFormat="1" ht="58" x14ac:dyDescent="0.35">
      <c r="A18" s="8" t="s">
        <v>26</v>
      </c>
      <c r="B18" s="12" t="s">
        <v>15</v>
      </c>
      <c r="C18" s="12" t="s">
        <v>16</v>
      </c>
      <c r="D18" s="12">
        <v>20</v>
      </c>
      <c r="E18" s="12">
        <v>11</v>
      </c>
      <c r="F18" s="12">
        <v>0</v>
      </c>
      <c r="G18" s="12">
        <v>0</v>
      </c>
      <c r="H18" s="8" t="s">
        <v>66</v>
      </c>
      <c r="I18" s="12">
        <f>G18</f>
        <v>0</v>
      </c>
      <c r="J18" s="20">
        <v>0</v>
      </c>
      <c r="K18" s="20">
        <v>0</v>
      </c>
      <c r="L18" s="12">
        <v>5</v>
      </c>
      <c r="M18" s="12">
        <v>6</v>
      </c>
      <c r="N18" s="12">
        <v>0</v>
      </c>
      <c r="O18" s="72" t="s">
        <v>382</v>
      </c>
    </row>
    <row r="19" spans="1:15" s="1" customFormat="1" x14ac:dyDescent="0.35">
      <c r="A19" s="71" t="s">
        <v>18</v>
      </c>
      <c r="B19" s="70"/>
      <c r="C19" s="70"/>
      <c r="D19" s="70"/>
      <c r="E19" s="70"/>
      <c r="F19" s="70"/>
      <c r="G19" s="70"/>
      <c r="H19" s="70"/>
      <c r="I19" s="70"/>
      <c r="J19" s="70"/>
      <c r="K19" s="70"/>
      <c r="L19" s="70"/>
      <c r="M19" s="70"/>
      <c r="N19" s="70"/>
      <c r="O19" s="70"/>
    </row>
    <row r="20" spans="1:15" s="1" customFormat="1" ht="43.5" x14ac:dyDescent="0.35">
      <c r="A20" s="8" t="s">
        <v>34</v>
      </c>
      <c r="B20" s="12" t="s">
        <v>15</v>
      </c>
      <c r="C20" s="12" t="s">
        <v>16</v>
      </c>
      <c r="D20" s="12">
        <v>0</v>
      </c>
      <c r="E20" s="12">
        <v>1</v>
      </c>
      <c r="F20" s="12">
        <v>0</v>
      </c>
      <c r="G20" s="12">
        <v>0</v>
      </c>
      <c r="H20" s="8" t="s">
        <v>66</v>
      </c>
      <c r="I20" s="12">
        <f>G20</f>
        <v>0</v>
      </c>
      <c r="J20" s="20">
        <v>0</v>
      </c>
      <c r="K20" s="20">
        <v>0</v>
      </c>
      <c r="L20" s="12">
        <v>1</v>
      </c>
      <c r="M20" s="12">
        <v>0</v>
      </c>
      <c r="N20" s="12">
        <v>0</v>
      </c>
      <c r="O20" s="36" t="s">
        <v>382</v>
      </c>
    </row>
    <row r="21" spans="1:15" s="1" customFormat="1" ht="43.5" x14ac:dyDescent="0.35">
      <c r="A21" s="8" t="s">
        <v>33</v>
      </c>
      <c r="B21" s="12" t="s">
        <v>15</v>
      </c>
      <c r="C21" s="12" t="s">
        <v>16</v>
      </c>
      <c r="D21" s="12">
        <v>5</v>
      </c>
      <c r="E21" s="12">
        <v>1</v>
      </c>
      <c r="F21" s="12">
        <v>0</v>
      </c>
      <c r="G21" s="12">
        <v>0</v>
      </c>
      <c r="H21" s="8" t="s">
        <v>74</v>
      </c>
      <c r="I21" s="12">
        <f>G21</f>
        <v>0</v>
      </c>
      <c r="J21" s="20">
        <v>0</v>
      </c>
      <c r="K21" s="20">
        <v>0</v>
      </c>
      <c r="L21" s="12">
        <v>0</v>
      </c>
      <c r="M21" s="12">
        <v>1</v>
      </c>
      <c r="N21" s="12">
        <v>0</v>
      </c>
      <c r="O21" s="36" t="s">
        <v>382</v>
      </c>
    </row>
    <row r="22" spans="1:15" s="1" customFormat="1" ht="72.5" x14ac:dyDescent="0.35">
      <c r="A22" s="8" t="s">
        <v>32</v>
      </c>
      <c r="B22" s="12" t="s">
        <v>15</v>
      </c>
      <c r="C22" s="12" t="s">
        <v>16</v>
      </c>
      <c r="D22" s="12">
        <v>2</v>
      </c>
      <c r="E22" s="12">
        <v>2</v>
      </c>
      <c r="F22" s="12">
        <v>0</v>
      </c>
      <c r="G22" s="12">
        <v>0</v>
      </c>
      <c r="H22" s="8" t="s">
        <v>74</v>
      </c>
      <c r="I22" s="12">
        <f t="shared" ref="I22" si="0">G22</f>
        <v>0</v>
      </c>
      <c r="J22" s="20">
        <v>0</v>
      </c>
      <c r="K22" s="20">
        <v>0</v>
      </c>
      <c r="L22" s="12">
        <v>0</v>
      </c>
      <c r="M22" s="12">
        <v>2</v>
      </c>
      <c r="N22" s="12">
        <v>0</v>
      </c>
      <c r="O22" s="36" t="s">
        <v>384</v>
      </c>
    </row>
    <row r="23" spans="1:15" s="1" customFormat="1" ht="43.5" x14ac:dyDescent="0.35">
      <c r="A23" s="8" t="s">
        <v>31</v>
      </c>
      <c r="B23" s="12" t="s">
        <v>15</v>
      </c>
      <c r="C23" s="12" t="s">
        <v>16</v>
      </c>
      <c r="D23" s="12">
        <v>9</v>
      </c>
      <c r="E23" s="12">
        <v>1</v>
      </c>
      <c r="F23" s="12">
        <v>0</v>
      </c>
      <c r="G23" s="12">
        <v>0</v>
      </c>
      <c r="H23" s="8" t="s">
        <v>74</v>
      </c>
      <c r="I23" s="12">
        <f>G23</f>
        <v>0</v>
      </c>
      <c r="J23" s="20">
        <v>0</v>
      </c>
      <c r="K23" s="20">
        <v>0</v>
      </c>
      <c r="L23" s="12">
        <v>0</v>
      </c>
      <c r="M23" s="12">
        <v>1</v>
      </c>
      <c r="N23" s="12">
        <v>0</v>
      </c>
      <c r="O23" s="36" t="s">
        <v>382</v>
      </c>
    </row>
    <row r="24" spans="1:15" s="1" customFormat="1" ht="43.5" x14ac:dyDescent="0.35">
      <c r="A24" s="8" t="s">
        <v>30</v>
      </c>
      <c r="B24" s="12" t="s">
        <v>15</v>
      </c>
      <c r="C24" s="12" t="s">
        <v>16</v>
      </c>
      <c r="D24" s="12">
        <v>3</v>
      </c>
      <c r="E24" s="12">
        <v>1</v>
      </c>
      <c r="F24" s="12">
        <v>0</v>
      </c>
      <c r="G24" s="12">
        <v>0</v>
      </c>
      <c r="H24" s="8" t="s">
        <v>66</v>
      </c>
      <c r="I24" s="12">
        <f t="shared" ref="I24" si="1">G24</f>
        <v>0</v>
      </c>
      <c r="J24" s="20">
        <v>0</v>
      </c>
      <c r="K24" s="20">
        <v>0</v>
      </c>
      <c r="L24" s="12">
        <v>1</v>
      </c>
      <c r="M24" s="12">
        <v>0</v>
      </c>
      <c r="N24" s="12">
        <v>0</v>
      </c>
      <c r="O24" s="36" t="s">
        <v>382</v>
      </c>
    </row>
    <row r="25" spans="1:15" s="1" customFormat="1" ht="72.5" x14ac:dyDescent="0.35">
      <c r="A25" s="8" t="s">
        <v>29</v>
      </c>
      <c r="B25" s="12" t="s">
        <v>15</v>
      </c>
      <c r="C25" s="12" t="s">
        <v>16</v>
      </c>
      <c r="D25" s="12">
        <v>1</v>
      </c>
      <c r="E25" s="12">
        <v>1</v>
      </c>
      <c r="F25" s="12">
        <v>0</v>
      </c>
      <c r="G25" s="12">
        <v>0</v>
      </c>
      <c r="H25" s="8" t="s">
        <v>66</v>
      </c>
      <c r="I25" s="12">
        <f>G25</f>
        <v>0</v>
      </c>
      <c r="J25" s="20">
        <v>0</v>
      </c>
      <c r="K25" s="20">
        <v>0</v>
      </c>
      <c r="L25" s="12">
        <v>1</v>
      </c>
      <c r="M25" s="12">
        <v>0</v>
      </c>
      <c r="N25" s="12">
        <v>0</v>
      </c>
      <c r="O25" s="36" t="s">
        <v>384</v>
      </c>
    </row>
    <row r="26" spans="1:15" s="1" customFormat="1" ht="43.5" x14ac:dyDescent="0.35">
      <c r="A26" s="8" t="s">
        <v>28</v>
      </c>
      <c r="B26" s="12" t="s">
        <v>15</v>
      </c>
      <c r="C26" s="12" t="s">
        <v>16</v>
      </c>
      <c r="D26" s="12">
        <v>3</v>
      </c>
      <c r="E26" s="12">
        <v>4</v>
      </c>
      <c r="F26" s="12">
        <v>0</v>
      </c>
      <c r="G26" s="12">
        <v>0</v>
      </c>
      <c r="H26" s="8" t="s">
        <v>66</v>
      </c>
      <c r="I26" s="12">
        <f>G26</f>
        <v>0</v>
      </c>
      <c r="J26" s="20">
        <v>0</v>
      </c>
      <c r="K26" s="20">
        <v>0</v>
      </c>
      <c r="L26" s="12">
        <v>2</v>
      </c>
      <c r="M26" s="12">
        <v>2</v>
      </c>
      <c r="N26" s="12">
        <v>0</v>
      </c>
      <c r="O26" s="36" t="s">
        <v>382</v>
      </c>
    </row>
    <row r="27" spans="1:15" s="1" customFormat="1" ht="43.5" x14ac:dyDescent="0.35">
      <c r="A27" s="8" t="s">
        <v>27</v>
      </c>
      <c r="B27" s="12" t="s">
        <v>15</v>
      </c>
      <c r="C27" s="12" t="s">
        <v>16</v>
      </c>
      <c r="D27" s="12">
        <v>5562</v>
      </c>
      <c r="E27" s="12">
        <v>6671</v>
      </c>
      <c r="F27" s="12">
        <v>5621</v>
      </c>
      <c r="G27" s="12">
        <v>5695</v>
      </c>
      <c r="H27" s="40" t="s">
        <v>458</v>
      </c>
      <c r="I27" s="12">
        <f>G27</f>
        <v>5695</v>
      </c>
      <c r="J27" s="19">
        <v>1</v>
      </c>
      <c r="K27" s="19">
        <f>I27/E27</f>
        <v>0.85369509818617895</v>
      </c>
      <c r="L27" s="12">
        <v>5871</v>
      </c>
      <c r="M27" s="12">
        <v>6271</v>
      </c>
      <c r="N27" s="12">
        <v>6671</v>
      </c>
      <c r="O27" s="36" t="s">
        <v>383</v>
      </c>
    </row>
    <row r="28" spans="1:15" s="1" customFormat="1" x14ac:dyDescent="0.35">
      <c r="A28" s="69" t="s">
        <v>35</v>
      </c>
      <c r="B28" s="70"/>
      <c r="C28" s="70"/>
      <c r="D28" s="70"/>
      <c r="E28" s="70"/>
      <c r="F28" s="70"/>
      <c r="G28" s="70"/>
      <c r="H28" s="70"/>
      <c r="I28" s="70"/>
      <c r="J28" s="70"/>
      <c r="K28" s="70"/>
      <c r="L28" s="70"/>
      <c r="M28" s="70"/>
      <c r="N28" s="70"/>
      <c r="O28" s="70"/>
    </row>
    <row r="29" spans="1:15" s="1" customFormat="1" x14ac:dyDescent="0.35">
      <c r="A29" s="71" t="s">
        <v>13</v>
      </c>
      <c r="B29" s="70"/>
      <c r="C29" s="70"/>
      <c r="D29" s="70"/>
      <c r="E29" s="70"/>
      <c r="F29" s="70"/>
      <c r="G29" s="70"/>
      <c r="H29" s="70"/>
      <c r="I29" s="70"/>
      <c r="J29" s="70"/>
      <c r="K29" s="70"/>
      <c r="L29" s="70"/>
      <c r="M29" s="70"/>
      <c r="N29" s="70"/>
      <c r="O29" s="70"/>
    </row>
    <row r="30" spans="1:15" s="1" customFormat="1" ht="101.5" x14ac:dyDescent="0.35">
      <c r="A30" s="8" t="s">
        <v>36</v>
      </c>
      <c r="B30" s="12" t="s">
        <v>15</v>
      </c>
      <c r="C30" s="12" t="s">
        <v>16</v>
      </c>
      <c r="D30" s="12">
        <v>220</v>
      </c>
      <c r="E30" s="12">
        <v>370</v>
      </c>
      <c r="F30" s="12">
        <v>220</v>
      </c>
      <c r="G30" s="12">
        <v>352</v>
      </c>
      <c r="H30" s="8" t="s">
        <v>37</v>
      </c>
      <c r="I30" s="12">
        <f>G30</f>
        <v>352</v>
      </c>
      <c r="J30" s="19">
        <v>1</v>
      </c>
      <c r="K30" s="19">
        <f>I30/E30</f>
        <v>0.9513513513513514</v>
      </c>
      <c r="L30" s="12">
        <v>270</v>
      </c>
      <c r="M30" s="12">
        <v>320</v>
      </c>
      <c r="N30" s="12">
        <v>370</v>
      </c>
      <c r="O30" s="72" t="s">
        <v>385</v>
      </c>
    </row>
    <row r="31" spans="1:15" s="1" customFormat="1" x14ac:dyDescent="0.35">
      <c r="A31" s="71" t="s">
        <v>18</v>
      </c>
      <c r="B31" s="70"/>
      <c r="C31" s="70"/>
      <c r="D31" s="70"/>
      <c r="E31" s="70"/>
      <c r="F31" s="70"/>
      <c r="G31" s="70"/>
      <c r="H31" s="70"/>
      <c r="I31" s="70"/>
      <c r="J31" s="70"/>
      <c r="K31" s="70"/>
      <c r="L31" s="70"/>
      <c r="M31" s="70"/>
      <c r="N31" s="70"/>
      <c r="O31" s="70"/>
    </row>
    <row r="32" spans="1:15" s="1" customFormat="1" ht="43.5" x14ac:dyDescent="0.35">
      <c r="A32" s="8" t="s">
        <v>38</v>
      </c>
      <c r="B32" s="12" t="s">
        <v>15</v>
      </c>
      <c r="C32" s="12" t="s">
        <v>16</v>
      </c>
      <c r="D32" s="12">
        <v>420</v>
      </c>
      <c r="E32" s="12">
        <v>2000</v>
      </c>
      <c r="F32" s="12">
        <v>500</v>
      </c>
      <c r="G32" s="12">
        <v>572</v>
      </c>
      <c r="H32" s="8" t="s">
        <v>39</v>
      </c>
      <c r="I32" s="12">
        <f>G32</f>
        <v>572</v>
      </c>
      <c r="J32" s="19">
        <v>1</v>
      </c>
      <c r="K32" s="19">
        <f>I32/E32</f>
        <v>0.28599999999999998</v>
      </c>
      <c r="L32" s="12">
        <v>1000</v>
      </c>
      <c r="M32" s="12">
        <v>1500</v>
      </c>
      <c r="N32" s="12">
        <v>2000</v>
      </c>
      <c r="O32" s="72" t="s">
        <v>385</v>
      </c>
    </row>
    <row r="33" spans="1:15" s="1" customFormat="1" x14ac:dyDescent="0.35">
      <c r="A33" s="69" t="s">
        <v>40</v>
      </c>
      <c r="B33" s="70"/>
      <c r="C33" s="70"/>
      <c r="D33" s="70"/>
      <c r="E33" s="70"/>
      <c r="F33" s="70"/>
      <c r="G33" s="70"/>
      <c r="H33" s="70"/>
      <c r="I33" s="70"/>
      <c r="J33" s="70"/>
      <c r="K33" s="70"/>
      <c r="L33" s="70"/>
      <c r="M33" s="70"/>
      <c r="N33" s="70"/>
      <c r="O33" s="70"/>
    </row>
    <row r="34" spans="1:15" s="1" customFormat="1" x14ac:dyDescent="0.35">
      <c r="A34" s="71" t="s">
        <v>13</v>
      </c>
      <c r="B34" s="70"/>
      <c r="C34" s="70"/>
      <c r="D34" s="70"/>
      <c r="E34" s="70"/>
      <c r="F34" s="70"/>
      <c r="G34" s="70"/>
      <c r="H34" s="70"/>
      <c r="I34" s="70"/>
      <c r="J34" s="70"/>
      <c r="K34" s="70"/>
      <c r="L34" s="70"/>
      <c r="M34" s="70"/>
      <c r="N34" s="70"/>
      <c r="O34" s="70"/>
    </row>
    <row r="35" spans="1:15" s="1" customFormat="1" ht="72.5" x14ac:dyDescent="0.35">
      <c r="A35" s="8" t="s">
        <v>41</v>
      </c>
      <c r="B35" s="12" t="s">
        <v>15</v>
      </c>
      <c r="C35" s="12" t="s">
        <v>42</v>
      </c>
      <c r="D35" s="12">
        <v>0</v>
      </c>
      <c r="E35" s="12">
        <v>25</v>
      </c>
      <c r="F35" s="12">
        <v>0</v>
      </c>
      <c r="G35" s="12">
        <v>0</v>
      </c>
      <c r="H35" s="8" t="s">
        <v>66</v>
      </c>
      <c r="I35" s="12">
        <v>0</v>
      </c>
      <c r="J35" s="20">
        <v>0</v>
      </c>
      <c r="K35" s="20">
        <v>0</v>
      </c>
      <c r="L35" s="12">
        <v>15</v>
      </c>
      <c r="M35" s="12">
        <v>20</v>
      </c>
      <c r="N35" s="12">
        <v>25</v>
      </c>
      <c r="O35" s="72" t="s">
        <v>386</v>
      </c>
    </row>
    <row r="36" spans="1:15" s="1" customFormat="1" x14ac:dyDescent="0.35">
      <c r="A36" s="71" t="s">
        <v>18</v>
      </c>
      <c r="B36" s="70"/>
      <c r="C36" s="70"/>
      <c r="D36" s="70"/>
      <c r="E36" s="70"/>
      <c r="F36" s="70"/>
      <c r="G36" s="70"/>
      <c r="H36" s="70"/>
      <c r="I36" s="70"/>
      <c r="J36" s="70"/>
      <c r="K36" s="70"/>
      <c r="L36" s="70"/>
      <c r="M36" s="70"/>
      <c r="N36" s="70"/>
      <c r="O36" s="70"/>
    </row>
    <row r="37" spans="1:15" s="1" customFormat="1" ht="29" x14ac:dyDescent="0.35">
      <c r="A37" s="8" t="s">
        <v>55</v>
      </c>
      <c r="B37" s="12" t="s">
        <v>15</v>
      </c>
      <c r="C37" s="12" t="s">
        <v>16</v>
      </c>
      <c r="D37" s="12">
        <v>0</v>
      </c>
      <c r="E37" s="12">
        <v>1</v>
      </c>
      <c r="F37" s="12">
        <v>0</v>
      </c>
      <c r="G37" s="12">
        <v>0</v>
      </c>
      <c r="H37" s="8" t="s">
        <v>66</v>
      </c>
      <c r="I37" s="12">
        <v>0</v>
      </c>
      <c r="J37" s="20">
        <v>0</v>
      </c>
      <c r="K37" s="20">
        <v>0</v>
      </c>
      <c r="L37" s="12">
        <v>1</v>
      </c>
      <c r="M37" s="12">
        <v>0</v>
      </c>
      <c r="N37" s="12">
        <v>0</v>
      </c>
      <c r="O37" s="66" t="s">
        <v>386</v>
      </c>
    </row>
    <row r="38" spans="1:15" s="1" customFormat="1" ht="58" x14ac:dyDescent="0.35">
      <c r="A38" s="8" t="s">
        <v>53</v>
      </c>
      <c r="B38" s="12" t="s">
        <v>15</v>
      </c>
      <c r="C38" s="12" t="s">
        <v>16</v>
      </c>
      <c r="D38" s="12">
        <v>3</v>
      </c>
      <c r="E38" s="12">
        <v>10</v>
      </c>
      <c r="F38" s="12">
        <v>3</v>
      </c>
      <c r="G38" s="12">
        <v>3</v>
      </c>
      <c r="H38" s="60" t="s">
        <v>54</v>
      </c>
      <c r="I38" s="12">
        <f t="shared" ref="I38:I43" si="2">G38</f>
        <v>3</v>
      </c>
      <c r="J38" s="19">
        <f>G38/F38</f>
        <v>1</v>
      </c>
      <c r="K38" s="19">
        <f>I38/E38</f>
        <v>0.3</v>
      </c>
      <c r="L38" s="12">
        <v>5</v>
      </c>
      <c r="M38" s="12">
        <v>7</v>
      </c>
      <c r="N38" s="12">
        <v>10</v>
      </c>
      <c r="O38" s="67"/>
    </row>
    <row r="39" spans="1:15" s="1" customFormat="1" ht="58" x14ac:dyDescent="0.35">
      <c r="A39" s="8" t="s">
        <v>52</v>
      </c>
      <c r="B39" s="12" t="s">
        <v>15</v>
      </c>
      <c r="C39" s="12" t="s">
        <v>42</v>
      </c>
      <c r="D39" s="12">
        <v>60</v>
      </c>
      <c r="E39" s="12">
        <v>65</v>
      </c>
      <c r="F39" s="12">
        <v>60</v>
      </c>
      <c r="G39" s="12">
        <v>93.6</v>
      </c>
      <c r="H39" s="8" t="s">
        <v>478</v>
      </c>
      <c r="I39" s="12">
        <f t="shared" si="2"/>
        <v>93.6</v>
      </c>
      <c r="J39" s="19">
        <v>1</v>
      </c>
      <c r="K39" s="19">
        <v>1</v>
      </c>
      <c r="L39" s="12">
        <v>62</v>
      </c>
      <c r="M39" s="12">
        <v>64</v>
      </c>
      <c r="N39" s="12">
        <v>65</v>
      </c>
      <c r="O39" s="67"/>
    </row>
    <row r="40" spans="1:15" s="1" customFormat="1" ht="58" x14ac:dyDescent="0.35">
      <c r="A40" s="8" t="s">
        <v>51</v>
      </c>
      <c r="B40" s="12" t="s">
        <v>15</v>
      </c>
      <c r="C40" s="12" t="s">
        <v>42</v>
      </c>
      <c r="D40" s="12">
        <v>60</v>
      </c>
      <c r="E40" s="12">
        <v>65</v>
      </c>
      <c r="F40" s="12">
        <v>60</v>
      </c>
      <c r="G40" s="54">
        <v>87</v>
      </c>
      <c r="H40" s="64" t="s">
        <v>479</v>
      </c>
      <c r="I40" s="12">
        <f t="shared" si="2"/>
        <v>87</v>
      </c>
      <c r="J40" s="19">
        <v>1</v>
      </c>
      <c r="K40" s="19">
        <v>1</v>
      </c>
      <c r="L40" s="12">
        <v>62</v>
      </c>
      <c r="M40" s="12">
        <v>64</v>
      </c>
      <c r="N40" s="12">
        <v>65</v>
      </c>
      <c r="O40" s="67"/>
    </row>
    <row r="41" spans="1:15" s="1" customFormat="1" ht="101.5" x14ac:dyDescent="0.35">
      <c r="A41" s="8" t="s">
        <v>50</v>
      </c>
      <c r="B41" s="12" t="s">
        <v>15</v>
      </c>
      <c r="C41" s="12" t="s">
        <v>42</v>
      </c>
      <c r="D41" s="12"/>
      <c r="E41" s="12">
        <v>35</v>
      </c>
      <c r="F41" s="12">
        <v>29</v>
      </c>
      <c r="G41" s="54">
        <v>85</v>
      </c>
      <c r="H41" s="65" t="s">
        <v>480</v>
      </c>
      <c r="I41" s="12">
        <f t="shared" si="2"/>
        <v>85</v>
      </c>
      <c r="J41" s="19">
        <v>1</v>
      </c>
      <c r="K41" s="19">
        <v>1</v>
      </c>
      <c r="L41" s="12">
        <v>31</v>
      </c>
      <c r="M41" s="12">
        <v>33</v>
      </c>
      <c r="N41" s="12">
        <v>35</v>
      </c>
      <c r="O41" s="67"/>
    </row>
    <row r="42" spans="1:15" s="1" customFormat="1" ht="58" x14ac:dyDescent="0.35">
      <c r="A42" s="8" t="s">
        <v>47</v>
      </c>
      <c r="B42" s="12" t="s">
        <v>48</v>
      </c>
      <c r="C42" s="12" t="s">
        <v>42</v>
      </c>
      <c r="D42" s="12">
        <v>12</v>
      </c>
      <c r="E42" s="12">
        <v>11</v>
      </c>
      <c r="F42" s="12">
        <v>12</v>
      </c>
      <c r="G42" s="12">
        <v>10.9</v>
      </c>
      <c r="H42" s="60" t="s">
        <v>49</v>
      </c>
      <c r="I42" s="12">
        <f t="shared" si="2"/>
        <v>10.9</v>
      </c>
      <c r="J42" s="19">
        <v>1</v>
      </c>
      <c r="K42" s="19">
        <v>1</v>
      </c>
      <c r="L42" s="12">
        <v>11.6</v>
      </c>
      <c r="M42" s="12">
        <v>11.3</v>
      </c>
      <c r="N42" s="12">
        <v>11</v>
      </c>
      <c r="O42" s="67"/>
    </row>
    <row r="43" spans="1:15" s="1" customFormat="1" ht="58" x14ac:dyDescent="0.35">
      <c r="A43" s="8" t="s">
        <v>45</v>
      </c>
      <c r="B43" s="12" t="s">
        <v>15</v>
      </c>
      <c r="C43" s="12" t="s">
        <v>16</v>
      </c>
      <c r="D43" s="12">
        <v>1</v>
      </c>
      <c r="E43" s="12">
        <v>8</v>
      </c>
      <c r="F43" s="12">
        <v>1</v>
      </c>
      <c r="G43" s="12">
        <v>1</v>
      </c>
      <c r="H43" s="60" t="s">
        <v>46</v>
      </c>
      <c r="I43" s="12">
        <f t="shared" si="2"/>
        <v>1</v>
      </c>
      <c r="J43" s="19">
        <f>G43/F43</f>
        <v>1</v>
      </c>
      <c r="K43" s="19">
        <f>I43/E43</f>
        <v>0.125</v>
      </c>
      <c r="L43" s="12">
        <v>3</v>
      </c>
      <c r="M43" s="12">
        <v>6</v>
      </c>
      <c r="N43" s="12">
        <v>8</v>
      </c>
      <c r="O43" s="67"/>
    </row>
    <row r="44" spans="1:15" s="1" customFormat="1" ht="174" x14ac:dyDescent="0.35">
      <c r="A44" s="8" t="s">
        <v>43</v>
      </c>
      <c r="B44" s="12" t="s">
        <v>15</v>
      </c>
      <c r="C44" s="12" t="s">
        <v>16</v>
      </c>
      <c r="D44" s="12">
        <v>10</v>
      </c>
      <c r="E44" s="12">
        <v>20</v>
      </c>
      <c r="F44" s="12">
        <v>10</v>
      </c>
      <c r="G44" s="12">
        <v>23</v>
      </c>
      <c r="H44" s="60" t="s">
        <v>44</v>
      </c>
      <c r="I44" s="12">
        <f t="shared" ref="I44" si="3">G44</f>
        <v>23</v>
      </c>
      <c r="J44" s="19">
        <v>1</v>
      </c>
      <c r="K44" s="19">
        <v>1</v>
      </c>
      <c r="L44" s="12">
        <v>13</v>
      </c>
      <c r="M44" s="12">
        <v>16</v>
      </c>
      <c r="N44" s="12">
        <v>20</v>
      </c>
      <c r="O44" s="68"/>
    </row>
    <row r="45" spans="1:15" s="1" customFormat="1" x14ac:dyDescent="0.35">
      <c r="A45" s="69" t="s">
        <v>56</v>
      </c>
      <c r="B45" s="70"/>
      <c r="C45" s="70"/>
      <c r="D45" s="70"/>
      <c r="E45" s="70"/>
      <c r="F45" s="70"/>
      <c r="G45" s="70"/>
      <c r="H45" s="70"/>
      <c r="I45" s="70"/>
      <c r="J45" s="70"/>
      <c r="K45" s="70"/>
      <c r="L45" s="70"/>
      <c r="M45" s="70"/>
      <c r="N45" s="70"/>
      <c r="O45" s="70"/>
    </row>
    <row r="46" spans="1:15" s="1" customFormat="1" x14ac:dyDescent="0.35">
      <c r="A46" s="71" t="s">
        <v>13</v>
      </c>
      <c r="B46" s="70"/>
      <c r="C46" s="70"/>
      <c r="D46" s="70"/>
      <c r="E46" s="70"/>
      <c r="F46" s="70"/>
      <c r="G46" s="70"/>
      <c r="H46" s="70"/>
      <c r="I46" s="70"/>
      <c r="J46" s="70"/>
      <c r="K46" s="70"/>
      <c r="L46" s="70"/>
      <c r="M46" s="70"/>
      <c r="N46" s="70"/>
      <c r="O46" s="70"/>
    </row>
    <row r="47" spans="1:15" s="1" customFormat="1" ht="43.5" x14ac:dyDescent="0.35">
      <c r="A47" s="8" t="s">
        <v>57</v>
      </c>
      <c r="B47" s="12" t="s">
        <v>15</v>
      </c>
      <c r="C47" s="12" t="s">
        <v>16</v>
      </c>
      <c r="D47" s="12">
        <v>0</v>
      </c>
      <c r="E47" s="12">
        <v>1</v>
      </c>
      <c r="F47" s="12">
        <v>1</v>
      </c>
      <c r="G47" s="12">
        <v>1</v>
      </c>
      <c r="H47" s="36" t="s">
        <v>58</v>
      </c>
      <c r="I47" s="12">
        <f>G47</f>
        <v>1</v>
      </c>
      <c r="J47" s="19">
        <f>G47/F47</f>
        <v>1</v>
      </c>
      <c r="K47" s="19">
        <f>I47/E47</f>
        <v>1</v>
      </c>
      <c r="L47" s="12">
        <v>0</v>
      </c>
      <c r="M47" s="12">
        <v>0</v>
      </c>
      <c r="N47" s="12">
        <v>0</v>
      </c>
      <c r="O47" s="72" t="s">
        <v>387</v>
      </c>
    </row>
    <row r="48" spans="1:15" s="1" customFormat="1" x14ac:dyDescent="0.35">
      <c r="A48" s="71" t="s">
        <v>18</v>
      </c>
      <c r="B48" s="70"/>
      <c r="C48" s="70"/>
      <c r="D48" s="70"/>
      <c r="E48" s="70"/>
      <c r="F48" s="70"/>
      <c r="G48" s="70"/>
      <c r="H48" s="70"/>
      <c r="I48" s="70"/>
      <c r="J48" s="70"/>
      <c r="K48" s="70"/>
      <c r="L48" s="70"/>
      <c r="M48" s="70"/>
      <c r="N48" s="70"/>
      <c r="O48" s="70"/>
    </row>
    <row r="49" spans="1:15" s="1" customFormat="1" ht="43.5" x14ac:dyDescent="0.35">
      <c r="A49" s="8" t="s">
        <v>60</v>
      </c>
      <c r="B49" s="12" t="s">
        <v>15</v>
      </c>
      <c r="C49" s="12" t="s">
        <v>16</v>
      </c>
      <c r="D49" s="12">
        <v>0</v>
      </c>
      <c r="E49" s="12">
        <v>7</v>
      </c>
      <c r="F49" s="12">
        <v>1</v>
      </c>
      <c r="G49" s="12">
        <v>1</v>
      </c>
      <c r="H49" s="60" t="s">
        <v>61</v>
      </c>
      <c r="I49" s="12">
        <f>G49</f>
        <v>1</v>
      </c>
      <c r="J49" s="19">
        <f>G49/F49</f>
        <v>1</v>
      </c>
      <c r="K49" s="19">
        <f>I49/E49</f>
        <v>0.14285714285714285</v>
      </c>
      <c r="L49" s="12">
        <v>3</v>
      </c>
      <c r="M49" s="12">
        <v>5</v>
      </c>
      <c r="N49" s="12">
        <v>7</v>
      </c>
      <c r="O49" s="36" t="s">
        <v>388</v>
      </c>
    </row>
    <row r="50" spans="1:15" s="1" customFormat="1" ht="203" x14ac:dyDescent="0.35">
      <c r="A50" s="8" t="s">
        <v>59</v>
      </c>
      <c r="B50" s="12" t="s">
        <v>15</v>
      </c>
      <c r="C50" s="12" t="s">
        <v>16</v>
      </c>
      <c r="D50" s="12">
        <v>4</v>
      </c>
      <c r="E50" s="12">
        <v>10</v>
      </c>
      <c r="F50" s="12">
        <v>2</v>
      </c>
      <c r="G50" s="12">
        <v>1.5</v>
      </c>
      <c r="H50" s="40" t="s">
        <v>455</v>
      </c>
      <c r="I50" s="12">
        <f>G50</f>
        <v>1.5</v>
      </c>
      <c r="J50" s="19">
        <f>G50/F50</f>
        <v>0.75</v>
      </c>
      <c r="K50" s="19">
        <f>I50/E50</f>
        <v>0.15</v>
      </c>
      <c r="L50" s="12">
        <v>5</v>
      </c>
      <c r="M50" s="12">
        <v>10</v>
      </c>
      <c r="N50" s="12">
        <v>10</v>
      </c>
      <c r="O50" s="36" t="s">
        <v>388</v>
      </c>
    </row>
    <row r="51" spans="1:15" s="1" customFormat="1" x14ac:dyDescent="0.35">
      <c r="A51" s="69" t="s">
        <v>62</v>
      </c>
      <c r="B51" s="70"/>
      <c r="C51" s="70"/>
      <c r="D51" s="70"/>
      <c r="E51" s="70"/>
      <c r="F51" s="70"/>
      <c r="G51" s="70"/>
      <c r="H51" s="70"/>
      <c r="I51" s="70"/>
      <c r="J51" s="70"/>
      <c r="K51" s="70"/>
      <c r="L51" s="70"/>
      <c r="M51" s="70"/>
      <c r="N51" s="70"/>
      <c r="O51" s="70"/>
    </row>
    <row r="52" spans="1:15" s="1" customFormat="1" x14ac:dyDescent="0.35">
      <c r="A52" s="71" t="s">
        <v>13</v>
      </c>
      <c r="B52" s="70"/>
      <c r="C52" s="70"/>
      <c r="D52" s="70"/>
      <c r="E52" s="70"/>
      <c r="F52" s="70"/>
      <c r="G52" s="70"/>
      <c r="H52" s="70"/>
      <c r="I52" s="70"/>
      <c r="J52" s="70"/>
      <c r="K52" s="70"/>
      <c r="L52" s="70"/>
      <c r="M52" s="70"/>
      <c r="N52" s="70"/>
      <c r="O52" s="70"/>
    </row>
    <row r="53" spans="1:15" s="1" customFormat="1" ht="43.5" x14ac:dyDescent="0.35">
      <c r="A53" s="8" t="s">
        <v>63</v>
      </c>
      <c r="B53" s="12" t="s">
        <v>15</v>
      </c>
      <c r="C53" s="12" t="s">
        <v>16</v>
      </c>
      <c r="D53" s="12">
        <v>0</v>
      </c>
      <c r="E53" s="12">
        <v>1</v>
      </c>
      <c r="F53" s="12">
        <v>1</v>
      </c>
      <c r="G53" s="12">
        <v>1</v>
      </c>
      <c r="H53" s="60" t="s">
        <v>64</v>
      </c>
      <c r="I53" s="12">
        <f>G53</f>
        <v>1</v>
      </c>
      <c r="J53" s="19">
        <f>G53/F53</f>
        <v>1</v>
      </c>
      <c r="K53" s="19">
        <f>I53/E53</f>
        <v>1</v>
      </c>
      <c r="L53" s="12">
        <v>0</v>
      </c>
      <c r="M53" s="12">
        <v>0</v>
      </c>
      <c r="N53" s="12">
        <v>0</v>
      </c>
      <c r="O53" s="72" t="s">
        <v>381</v>
      </c>
    </row>
    <row r="54" spans="1:15" s="1" customFormat="1" x14ac:dyDescent="0.35">
      <c r="A54" s="71" t="s">
        <v>18</v>
      </c>
      <c r="B54" s="70"/>
      <c r="C54" s="70"/>
      <c r="D54" s="70"/>
      <c r="E54" s="70"/>
      <c r="F54" s="70"/>
      <c r="G54" s="70"/>
      <c r="H54" s="70"/>
      <c r="I54" s="70"/>
      <c r="J54" s="70"/>
      <c r="K54" s="70"/>
      <c r="L54" s="70"/>
      <c r="M54" s="70"/>
      <c r="N54" s="70"/>
      <c r="O54" s="70"/>
    </row>
    <row r="55" spans="1:15" s="1" customFormat="1" ht="43.5" x14ac:dyDescent="0.35">
      <c r="A55" s="8" t="s">
        <v>70</v>
      </c>
      <c r="B55" s="12" t="s">
        <v>15</v>
      </c>
      <c r="C55" s="12" t="s">
        <v>16</v>
      </c>
      <c r="D55" s="12">
        <v>0</v>
      </c>
      <c r="E55" s="12">
        <v>12</v>
      </c>
      <c r="F55" s="12">
        <v>3</v>
      </c>
      <c r="G55" s="12">
        <v>0</v>
      </c>
      <c r="H55" s="8" t="s">
        <v>71</v>
      </c>
      <c r="I55" s="12">
        <f>G55</f>
        <v>0</v>
      </c>
      <c r="J55" s="19">
        <v>0</v>
      </c>
      <c r="K55" s="19">
        <v>0</v>
      </c>
      <c r="L55" s="12">
        <v>6</v>
      </c>
      <c r="M55" s="12">
        <v>9</v>
      </c>
      <c r="N55" s="12">
        <v>12</v>
      </c>
      <c r="O55" s="66" t="s">
        <v>381</v>
      </c>
    </row>
    <row r="56" spans="1:15" s="1" customFormat="1" ht="29" x14ac:dyDescent="0.35">
      <c r="A56" s="8" t="s">
        <v>68</v>
      </c>
      <c r="B56" s="12" t="s">
        <v>15</v>
      </c>
      <c r="C56" s="12" t="s">
        <v>16</v>
      </c>
      <c r="D56" s="12">
        <v>0</v>
      </c>
      <c r="E56" s="12">
        <v>2</v>
      </c>
      <c r="F56" s="12">
        <v>0</v>
      </c>
      <c r="G56" s="12">
        <v>0</v>
      </c>
      <c r="H56" s="63" t="s">
        <v>69</v>
      </c>
      <c r="I56" s="12">
        <v>0</v>
      </c>
      <c r="J56" s="20">
        <v>0</v>
      </c>
      <c r="K56" s="20">
        <v>0</v>
      </c>
      <c r="L56" s="12">
        <v>0</v>
      </c>
      <c r="M56" s="12">
        <v>1</v>
      </c>
      <c r="N56" s="12">
        <v>1</v>
      </c>
      <c r="O56" s="67"/>
    </row>
    <row r="57" spans="1:15" s="1" customFormat="1" ht="72.5" x14ac:dyDescent="0.35">
      <c r="A57" s="8" t="s">
        <v>67</v>
      </c>
      <c r="B57" s="12" t="s">
        <v>15</v>
      </c>
      <c r="C57" s="12" t="s">
        <v>16</v>
      </c>
      <c r="D57" s="12">
        <v>0</v>
      </c>
      <c r="E57" s="12">
        <v>12</v>
      </c>
      <c r="F57" s="12">
        <v>0</v>
      </c>
      <c r="G57" s="12">
        <v>0</v>
      </c>
      <c r="H57" s="8" t="s">
        <v>66</v>
      </c>
      <c r="I57" s="12">
        <v>0</v>
      </c>
      <c r="J57" s="20">
        <v>0</v>
      </c>
      <c r="K57" s="20">
        <v>0</v>
      </c>
      <c r="L57" s="12">
        <v>2</v>
      </c>
      <c r="M57" s="12">
        <v>6</v>
      </c>
      <c r="N57" s="12">
        <v>12</v>
      </c>
      <c r="O57" s="67"/>
    </row>
    <row r="58" spans="1:15" s="1" customFormat="1" ht="43.5" x14ac:dyDescent="0.35">
      <c r="A58" s="8" t="s">
        <v>65</v>
      </c>
      <c r="B58" s="12" t="s">
        <v>15</v>
      </c>
      <c r="C58" s="12" t="s">
        <v>16</v>
      </c>
      <c r="D58" s="12">
        <v>0</v>
      </c>
      <c r="E58" s="12">
        <v>9</v>
      </c>
      <c r="F58" s="12">
        <v>0</v>
      </c>
      <c r="G58" s="12">
        <v>0</v>
      </c>
      <c r="H58" s="8" t="s">
        <v>66</v>
      </c>
      <c r="I58" s="12">
        <v>0</v>
      </c>
      <c r="J58" s="20">
        <v>0</v>
      </c>
      <c r="K58" s="20">
        <v>0</v>
      </c>
      <c r="L58" s="12">
        <v>1</v>
      </c>
      <c r="M58" s="12">
        <v>3</v>
      </c>
      <c r="N58" s="12">
        <v>5</v>
      </c>
      <c r="O58" s="68"/>
    </row>
    <row r="59" spans="1:15" s="1" customFormat="1" x14ac:dyDescent="0.35">
      <c r="A59" s="69" t="s">
        <v>72</v>
      </c>
      <c r="B59" s="70"/>
      <c r="C59" s="70"/>
      <c r="D59" s="70"/>
      <c r="E59" s="70"/>
      <c r="F59" s="70"/>
      <c r="G59" s="70"/>
      <c r="H59" s="70"/>
      <c r="I59" s="70"/>
      <c r="J59" s="70"/>
      <c r="K59" s="70"/>
      <c r="L59" s="70"/>
      <c r="M59" s="70"/>
      <c r="N59" s="70"/>
      <c r="O59" s="70"/>
    </row>
    <row r="60" spans="1:15" s="1" customFormat="1" x14ac:dyDescent="0.35">
      <c r="A60" s="71" t="s">
        <v>13</v>
      </c>
      <c r="B60" s="70"/>
      <c r="C60" s="70"/>
      <c r="D60" s="70"/>
      <c r="E60" s="70"/>
      <c r="F60" s="70"/>
      <c r="G60" s="70"/>
      <c r="H60" s="70"/>
      <c r="I60" s="70"/>
      <c r="J60" s="70"/>
      <c r="K60" s="70"/>
      <c r="L60" s="70"/>
      <c r="M60" s="70"/>
      <c r="N60" s="70"/>
      <c r="O60" s="70"/>
    </row>
    <row r="61" spans="1:15" s="1" customFormat="1" ht="29" x14ac:dyDescent="0.35">
      <c r="A61" s="8" t="s">
        <v>73</v>
      </c>
      <c r="B61" s="12" t="s">
        <v>15</v>
      </c>
      <c r="C61" s="12" t="s">
        <v>16</v>
      </c>
      <c r="D61" s="12">
        <v>0</v>
      </c>
      <c r="E61" s="12">
        <v>40</v>
      </c>
      <c r="F61" s="12">
        <v>0</v>
      </c>
      <c r="G61" s="12">
        <v>0</v>
      </c>
      <c r="H61" s="8" t="s">
        <v>74</v>
      </c>
      <c r="I61" s="12">
        <v>0</v>
      </c>
      <c r="J61" s="20">
        <v>0</v>
      </c>
      <c r="K61" s="20">
        <v>0</v>
      </c>
      <c r="L61" s="12">
        <v>0</v>
      </c>
      <c r="M61" s="12">
        <v>20</v>
      </c>
      <c r="N61" s="12">
        <v>20</v>
      </c>
      <c r="O61" s="72" t="s">
        <v>380</v>
      </c>
    </row>
    <row r="62" spans="1:15" s="1" customFormat="1" x14ac:dyDescent="0.35">
      <c r="A62" s="71" t="s">
        <v>18</v>
      </c>
      <c r="B62" s="70"/>
      <c r="C62" s="70"/>
      <c r="D62" s="70"/>
      <c r="E62" s="70"/>
      <c r="F62" s="70"/>
      <c r="G62" s="70"/>
      <c r="H62" s="70"/>
      <c r="I62" s="70"/>
      <c r="J62" s="70"/>
      <c r="K62" s="70"/>
      <c r="L62" s="70"/>
      <c r="M62" s="70"/>
      <c r="N62" s="70"/>
      <c r="O62" s="70"/>
    </row>
    <row r="63" spans="1:15" s="1" customFormat="1" ht="43.5" x14ac:dyDescent="0.35">
      <c r="A63" s="8" t="s">
        <v>78</v>
      </c>
      <c r="B63" s="12" t="s">
        <v>15</v>
      </c>
      <c r="C63" s="12" t="s">
        <v>16</v>
      </c>
      <c r="D63" s="12">
        <v>0</v>
      </c>
      <c r="E63" s="12">
        <v>2</v>
      </c>
      <c r="F63" s="12">
        <v>0</v>
      </c>
      <c r="G63" s="12">
        <v>0</v>
      </c>
      <c r="H63" s="8" t="s">
        <v>74</v>
      </c>
      <c r="I63" s="12">
        <v>0</v>
      </c>
      <c r="J63" s="20">
        <v>0</v>
      </c>
      <c r="K63" s="20">
        <v>0</v>
      </c>
      <c r="L63" s="12">
        <v>0</v>
      </c>
      <c r="M63" s="12">
        <v>1</v>
      </c>
      <c r="N63" s="12">
        <v>1</v>
      </c>
      <c r="O63" s="36" t="s">
        <v>380</v>
      </c>
    </row>
    <row r="64" spans="1:15" s="1" customFormat="1" ht="58" x14ac:dyDescent="0.35">
      <c r="A64" s="8" t="s">
        <v>77</v>
      </c>
      <c r="B64" s="12" t="s">
        <v>15</v>
      </c>
      <c r="C64" s="12" t="s">
        <v>16</v>
      </c>
      <c r="D64" s="12">
        <v>0</v>
      </c>
      <c r="E64" s="12">
        <v>160</v>
      </c>
      <c r="F64" s="12">
        <v>0</v>
      </c>
      <c r="G64" s="12">
        <v>0</v>
      </c>
      <c r="H64" s="8" t="s">
        <v>66</v>
      </c>
      <c r="I64" s="12">
        <v>0</v>
      </c>
      <c r="J64" s="20">
        <v>0</v>
      </c>
      <c r="K64" s="20">
        <v>0</v>
      </c>
      <c r="L64" s="12">
        <v>20</v>
      </c>
      <c r="M64" s="12">
        <v>50</v>
      </c>
      <c r="N64" s="12">
        <v>90</v>
      </c>
      <c r="O64" s="36" t="s">
        <v>389</v>
      </c>
    </row>
    <row r="65" spans="1:15" s="1" customFormat="1" ht="58" x14ac:dyDescent="0.35">
      <c r="A65" s="8" t="s">
        <v>76</v>
      </c>
      <c r="B65" s="12" t="s">
        <v>15</v>
      </c>
      <c r="C65" s="12" t="s">
        <v>16</v>
      </c>
      <c r="D65" s="12">
        <v>34</v>
      </c>
      <c r="E65" s="12">
        <v>140</v>
      </c>
      <c r="F65" s="12">
        <v>20</v>
      </c>
      <c r="G65" s="12">
        <v>188</v>
      </c>
      <c r="H65" s="63" t="s">
        <v>484</v>
      </c>
      <c r="I65" s="12">
        <f>G65</f>
        <v>188</v>
      </c>
      <c r="J65" s="19">
        <v>1</v>
      </c>
      <c r="K65" s="19">
        <v>1</v>
      </c>
      <c r="L65" s="12">
        <v>30</v>
      </c>
      <c r="M65" s="12">
        <v>40</v>
      </c>
      <c r="N65" s="12">
        <v>50</v>
      </c>
      <c r="O65" s="36" t="s">
        <v>389</v>
      </c>
    </row>
    <row r="66" spans="1:15" s="1" customFormat="1" ht="58" x14ac:dyDescent="0.35">
      <c r="A66" s="8" t="s">
        <v>75</v>
      </c>
      <c r="B66" s="12" t="s">
        <v>15</v>
      </c>
      <c r="C66" s="12" t="s">
        <v>16</v>
      </c>
      <c r="D66" s="12">
        <v>0</v>
      </c>
      <c r="E66" s="12">
        <v>24</v>
      </c>
      <c r="F66" s="12">
        <v>0</v>
      </c>
      <c r="G66" s="12">
        <v>0</v>
      </c>
      <c r="H66" s="8" t="s">
        <v>66</v>
      </c>
      <c r="I66" s="12">
        <v>0</v>
      </c>
      <c r="J66" s="20">
        <v>0</v>
      </c>
      <c r="K66" s="20">
        <v>0</v>
      </c>
      <c r="L66" s="12">
        <v>8</v>
      </c>
      <c r="M66" s="12">
        <v>8</v>
      </c>
      <c r="N66" s="12">
        <v>8</v>
      </c>
      <c r="O66" s="36" t="s">
        <v>389</v>
      </c>
    </row>
    <row r="67" spans="1:15" s="1" customFormat="1" x14ac:dyDescent="0.35">
      <c r="A67" s="69" t="s">
        <v>79</v>
      </c>
      <c r="B67" s="70"/>
      <c r="C67" s="70"/>
      <c r="D67" s="70"/>
      <c r="E67" s="70"/>
      <c r="F67" s="70"/>
      <c r="G67" s="70"/>
      <c r="H67" s="70"/>
      <c r="I67" s="70"/>
      <c r="J67" s="70"/>
      <c r="K67" s="70"/>
      <c r="L67" s="70"/>
      <c r="M67" s="70"/>
      <c r="N67" s="70"/>
      <c r="O67" s="70"/>
    </row>
    <row r="68" spans="1:15" s="1" customFormat="1" x14ac:dyDescent="0.35">
      <c r="A68" s="71" t="s">
        <v>13</v>
      </c>
      <c r="B68" s="70"/>
      <c r="C68" s="70"/>
      <c r="D68" s="70"/>
      <c r="E68" s="70"/>
      <c r="F68" s="70"/>
      <c r="G68" s="70"/>
      <c r="H68" s="70"/>
      <c r="I68" s="70"/>
      <c r="J68" s="70"/>
      <c r="K68" s="70"/>
      <c r="L68" s="70"/>
      <c r="M68" s="70"/>
      <c r="N68" s="70"/>
      <c r="O68" s="70"/>
    </row>
    <row r="69" spans="1:15" s="1" customFormat="1" ht="43.5" x14ac:dyDescent="0.35">
      <c r="A69" s="8" t="s">
        <v>80</v>
      </c>
      <c r="B69" s="12" t="s">
        <v>15</v>
      </c>
      <c r="C69" s="12" t="s">
        <v>16</v>
      </c>
      <c r="D69" s="12">
        <v>0</v>
      </c>
      <c r="E69" s="12">
        <v>1</v>
      </c>
      <c r="F69" s="12">
        <v>0</v>
      </c>
      <c r="G69" s="12">
        <v>0</v>
      </c>
      <c r="H69" s="8" t="s">
        <v>81</v>
      </c>
      <c r="I69" s="12">
        <v>0</v>
      </c>
      <c r="J69" s="20">
        <v>0</v>
      </c>
      <c r="K69" s="20">
        <v>0</v>
      </c>
      <c r="L69" s="12">
        <v>0</v>
      </c>
      <c r="M69" s="12">
        <v>0</v>
      </c>
      <c r="N69" s="12">
        <v>1</v>
      </c>
      <c r="O69" s="77" t="s">
        <v>390</v>
      </c>
    </row>
    <row r="70" spans="1:15" s="1" customFormat="1" x14ac:dyDescent="0.35">
      <c r="A70" s="71" t="s">
        <v>18</v>
      </c>
      <c r="B70" s="70"/>
      <c r="C70" s="70"/>
      <c r="D70" s="70"/>
      <c r="E70" s="70"/>
      <c r="F70" s="70"/>
      <c r="G70" s="70"/>
      <c r="H70" s="70"/>
      <c r="I70" s="70"/>
      <c r="J70" s="70"/>
      <c r="K70" s="70"/>
      <c r="L70" s="70"/>
      <c r="M70" s="70"/>
      <c r="N70" s="70"/>
      <c r="O70" s="70"/>
    </row>
    <row r="71" spans="1:15" s="1" customFormat="1" ht="116" x14ac:dyDescent="0.35">
      <c r="A71" s="8" t="s">
        <v>87</v>
      </c>
      <c r="B71" s="12" t="s">
        <v>15</v>
      </c>
      <c r="C71" s="12" t="s">
        <v>16</v>
      </c>
      <c r="D71" s="12">
        <v>12</v>
      </c>
      <c r="E71" s="12">
        <v>17</v>
      </c>
      <c r="F71" s="12">
        <v>12</v>
      </c>
      <c r="G71" s="12">
        <v>12</v>
      </c>
      <c r="H71" s="8" t="s">
        <v>88</v>
      </c>
      <c r="I71" s="12">
        <f>G71</f>
        <v>12</v>
      </c>
      <c r="J71" s="19">
        <f>G71/F71</f>
        <v>1</v>
      </c>
      <c r="K71" s="19">
        <f>I71/E71</f>
        <v>0.70588235294117652</v>
      </c>
      <c r="L71" s="12">
        <v>13</v>
      </c>
      <c r="M71" s="12">
        <v>14</v>
      </c>
      <c r="N71" s="12">
        <v>17</v>
      </c>
      <c r="O71" s="66" t="s">
        <v>390</v>
      </c>
    </row>
    <row r="72" spans="1:15" s="1" customFormat="1" ht="29" x14ac:dyDescent="0.35">
      <c r="A72" s="8" t="s">
        <v>85</v>
      </c>
      <c r="B72" s="12" t="s">
        <v>15</v>
      </c>
      <c r="C72" s="12" t="s">
        <v>16</v>
      </c>
      <c r="D72" s="12">
        <v>0</v>
      </c>
      <c r="E72" s="12">
        <v>2</v>
      </c>
      <c r="F72" s="12">
        <v>0</v>
      </c>
      <c r="G72" s="12">
        <v>0</v>
      </c>
      <c r="H72" s="8" t="s">
        <v>86</v>
      </c>
      <c r="I72" s="12">
        <v>0</v>
      </c>
      <c r="J72" s="20">
        <v>0</v>
      </c>
      <c r="K72" s="20">
        <v>0</v>
      </c>
      <c r="L72" s="12">
        <v>1</v>
      </c>
      <c r="M72" s="12">
        <v>1</v>
      </c>
      <c r="N72" s="12">
        <v>0</v>
      </c>
      <c r="O72" s="67"/>
    </row>
    <row r="73" spans="1:15" s="1" customFormat="1" ht="188.5" x14ac:dyDescent="0.35">
      <c r="A73" s="8" t="s">
        <v>83</v>
      </c>
      <c r="B73" s="12" t="s">
        <v>15</v>
      </c>
      <c r="C73" s="12" t="s">
        <v>16</v>
      </c>
      <c r="D73" s="12">
        <v>1</v>
      </c>
      <c r="E73" s="12">
        <v>8</v>
      </c>
      <c r="F73" s="12">
        <v>1</v>
      </c>
      <c r="G73" s="12">
        <v>1</v>
      </c>
      <c r="H73" s="8" t="s">
        <v>84</v>
      </c>
      <c r="I73" s="12">
        <f>G73</f>
        <v>1</v>
      </c>
      <c r="J73" s="19">
        <f>G73/F73</f>
        <v>1</v>
      </c>
      <c r="K73" s="19">
        <f>I73/E73</f>
        <v>0.125</v>
      </c>
      <c r="L73" s="12">
        <v>3</v>
      </c>
      <c r="M73" s="12">
        <v>6</v>
      </c>
      <c r="N73" s="12">
        <v>8</v>
      </c>
      <c r="O73" s="67"/>
    </row>
    <row r="74" spans="1:15" s="1" customFormat="1" ht="43.5" x14ac:dyDescent="0.35">
      <c r="A74" s="8" t="s">
        <v>82</v>
      </c>
      <c r="B74" s="12" t="s">
        <v>15</v>
      </c>
      <c r="C74" s="12" t="s">
        <v>16</v>
      </c>
      <c r="D74" s="12">
        <v>0</v>
      </c>
      <c r="E74" s="12">
        <v>3</v>
      </c>
      <c r="F74" s="12">
        <v>0</v>
      </c>
      <c r="G74" s="12">
        <v>0</v>
      </c>
      <c r="H74" s="8" t="s">
        <v>74</v>
      </c>
      <c r="I74" s="12">
        <v>0</v>
      </c>
      <c r="J74" s="20">
        <v>0</v>
      </c>
      <c r="K74" s="20">
        <v>0</v>
      </c>
      <c r="L74" s="12">
        <v>0</v>
      </c>
      <c r="M74" s="12">
        <v>1</v>
      </c>
      <c r="N74" s="12">
        <v>3</v>
      </c>
      <c r="O74" s="68"/>
    </row>
    <row r="75" spans="1:15" s="1" customFormat="1" x14ac:dyDescent="0.35">
      <c r="A75" s="8"/>
      <c r="B75" s="12"/>
      <c r="C75" s="12"/>
      <c r="D75" s="12"/>
      <c r="E75" s="12"/>
      <c r="F75" s="12"/>
      <c r="G75" s="12"/>
      <c r="H75" s="8"/>
      <c r="I75" s="12"/>
      <c r="J75" s="12"/>
      <c r="K75" s="12"/>
      <c r="L75" s="12"/>
      <c r="M75" s="12"/>
      <c r="N75" s="12"/>
      <c r="O75" s="8"/>
    </row>
    <row r="77" spans="1:15" ht="58" x14ac:dyDescent="0.35">
      <c r="A77" s="18" t="s">
        <v>465</v>
      </c>
      <c r="B77" s="17">
        <f>(J9+J13+J11+J27+J30+J32+J44+J43+J42+J41+J40+J39+J38+J47+J50+J49+J53+J55+J65+J73+J71)/21</f>
        <v>0.93571428571428561</v>
      </c>
      <c r="D77" s="28" t="s">
        <v>467</v>
      </c>
      <c r="E77" s="17">
        <f>(K9+K13+K11+K27+K30+K32+K44+K43+K42+K41+K40+K39+K38+K47+K50+K49+K53+K55+K65+K73+K71)/21</f>
        <v>0.61336643029737814</v>
      </c>
    </row>
    <row r="78" spans="1:15" ht="101.5" x14ac:dyDescent="0.35">
      <c r="A78" s="18" t="s">
        <v>466</v>
      </c>
      <c r="B78" s="17">
        <f>B77*0.17</f>
        <v>0.15907142857142856</v>
      </c>
      <c r="D78" s="18" t="s">
        <v>468</v>
      </c>
      <c r="E78" s="17">
        <f>E77*0.17</f>
        <v>0.10427229315055429</v>
      </c>
    </row>
  </sheetData>
  <sheetProtection algorithmName="SHA-512" hashValue="l9Wse17U6/i7X3hf8CmJ/+CF7itKnCFAaOIKlhwIvSyRkcX9P+FQwpAZ0cX6pcpLfs8Q1vzr5ISR5eB+OxzxYA==" saltValue="dDaw5IvDVR5b1kbCaw20Hg==" spinCount="100000" sheet="1" formatCells="0" formatColumns="0" formatRows="0" insertColumns="0" insertRows="0" insertHyperlinks="0" deleteColumns="0" deleteRows="0" sort="0" autoFilter="0" pivotTables="0"/>
  <mergeCells count="36">
    <mergeCell ref="A67:O67"/>
    <mergeCell ref="A68:O68"/>
    <mergeCell ref="O69"/>
    <mergeCell ref="A70:O70"/>
    <mergeCell ref="A62:O62"/>
    <mergeCell ref="A36:O36"/>
    <mergeCell ref="O37:O44"/>
    <mergeCell ref="A59:O59"/>
    <mergeCell ref="A60:O60"/>
    <mergeCell ref="O61"/>
    <mergeCell ref="A51:O51"/>
    <mergeCell ref="A52:O52"/>
    <mergeCell ref="O53"/>
    <mergeCell ref="A54:O54"/>
    <mergeCell ref="O55:O58"/>
    <mergeCell ref="A7:O7"/>
    <mergeCell ref="A8:O8"/>
    <mergeCell ref="O9"/>
    <mergeCell ref="A10:O10"/>
    <mergeCell ref="A28:O28"/>
    <mergeCell ref="O71:O74"/>
    <mergeCell ref="A16:O16"/>
    <mergeCell ref="A17:O17"/>
    <mergeCell ref="O18"/>
    <mergeCell ref="A19:O19"/>
    <mergeCell ref="A29:O29"/>
    <mergeCell ref="O30"/>
    <mergeCell ref="A31:O31"/>
    <mergeCell ref="O32"/>
    <mergeCell ref="A45:O45"/>
    <mergeCell ref="A46:O46"/>
    <mergeCell ref="O47"/>
    <mergeCell ref="A48:O48"/>
    <mergeCell ref="A33:O33"/>
    <mergeCell ref="A34:O34"/>
    <mergeCell ref="O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zoomScale="90" zoomScaleNormal="90" workbookViewId="0">
      <pane ySplit="6" topLeftCell="A28" activePane="bottomLeft" state="frozen"/>
      <selection pane="bottomLeft" activeCell="E28" sqref="E28"/>
    </sheetView>
  </sheetViews>
  <sheetFormatPr baseColWidth="10" defaultColWidth="30" defaultRowHeight="14.5" x14ac:dyDescent="0.35"/>
  <cols>
    <col min="2" max="2" width="16.453125" style="11" bestFit="1" customWidth="1"/>
    <col min="3" max="3" width="12.1796875" style="11" customWidth="1"/>
    <col min="4" max="4" width="8" style="11" customWidth="1"/>
    <col min="5" max="5" width="11.81640625" style="11" customWidth="1"/>
    <col min="6" max="6" width="9.453125" style="11" customWidth="1"/>
    <col min="7" max="7" width="13.26953125" style="11" customWidth="1"/>
    <col min="9" max="9" width="16.7265625" style="11" bestFit="1" customWidth="1"/>
    <col min="10" max="10" width="18.81640625" style="11" bestFit="1" customWidth="1"/>
    <col min="11" max="11" width="16.81640625" style="11" bestFit="1" customWidth="1"/>
    <col min="12" max="14" width="10.1796875" style="11" bestFit="1" customWidth="1"/>
  </cols>
  <sheetData>
    <row r="1" spans="1:15" x14ac:dyDescent="0.35">
      <c r="C1" s="13" t="s">
        <v>0</v>
      </c>
    </row>
    <row r="2" spans="1:15" x14ac:dyDescent="0.35">
      <c r="C2" s="13" t="s">
        <v>1</v>
      </c>
    </row>
    <row r="3" spans="1:15" x14ac:dyDescent="0.35">
      <c r="C3" s="13"/>
    </row>
    <row r="4" spans="1:15" x14ac:dyDescent="0.35">
      <c r="C4" s="13" t="s">
        <v>89</v>
      </c>
    </row>
    <row r="6" spans="1:15" s="23" customFormat="1" ht="29" x14ac:dyDescent="0.35">
      <c r="A6" s="24" t="s">
        <v>3</v>
      </c>
      <c r="B6" s="24" t="s">
        <v>4</v>
      </c>
      <c r="C6" s="24" t="s">
        <v>5</v>
      </c>
      <c r="D6" s="24" t="s">
        <v>6</v>
      </c>
      <c r="E6" s="24" t="s">
        <v>363</v>
      </c>
      <c r="F6" s="25" t="s">
        <v>7</v>
      </c>
      <c r="G6" s="26" t="s">
        <v>460</v>
      </c>
      <c r="H6" s="26" t="s">
        <v>461</v>
      </c>
      <c r="I6" s="27" t="s">
        <v>462</v>
      </c>
      <c r="J6" s="27" t="s">
        <v>463</v>
      </c>
      <c r="K6" s="27" t="s">
        <v>464</v>
      </c>
      <c r="L6" s="25" t="s">
        <v>8</v>
      </c>
      <c r="M6" s="25" t="s">
        <v>9</v>
      </c>
      <c r="N6" s="25" t="s">
        <v>10</v>
      </c>
      <c r="O6" s="24" t="s">
        <v>11</v>
      </c>
    </row>
    <row r="7" spans="1:15" s="23" customFormat="1" x14ac:dyDescent="0.35">
      <c r="A7" s="69" t="s">
        <v>90</v>
      </c>
      <c r="B7" s="70"/>
      <c r="C7" s="70"/>
      <c r="D7" s="70"/>
      <c r="E7" s="70"/>
      <c r="F7" s="70"/>
      <c r="G7" s="70"/>
      <c r="H7" s="70"/>
      <c r="I7" s="70"/>
      <c r="J7" s="70"/>
      <c r="K7" s="70"/>
      <c r="L7" s="70"/>
      <c r="M7" s="70"/>
      <c r="N7" s="70"/>
      <c r="O7" s="70"/>
    </row>
    <row r="8" spans="1:15" s="23" customFormat="1" x14ac:dyDescent="0.35">
      <c r="A8" s="71" t="s">
        <v>13</v>
      </c>
      <c r="B8" s="70"/>
      <c r="C8" s="70"/>
      <c r="D8" s="70"/>
      <c r="E8" s="70"/>
      <c r="F8" s="70"/>
      <c r="G8" s="70"/>
      <c r="H8" s="70"/>
      <c r="I8" s="70"/>
      <c r="J8" s="70"/>
      <c r="K8" s="70"/>
      <c r="L8" s="70"/>
      <c r="M8" s="70"/>
      <c r="N8" s="70"/>
      <c r="O8" s="70"/>
    </row>
    <row r="9" spans="1:15" s="23" customFormat="1" ht="101.5" x14ac:dyDescent="0.35">
      <c r="A9" s="8" t="s">
        <v>91</v>
      </c>
      <c r="B9" s="12" t="s">
        <v>15</v>
      </c>
      <c r="C9" s="12" t="s">
        <v>42</v>
      </c>
      <c r="D9" s="12">
        <v>81</v>
      </c>
      <c r="E9" s="12">
        <v>90</v>
      </c>
      <c r="F9" s="12">
        <v>83</v>
      </c>
      <c r="G9" s="12">
        <v>92.3</v>
      </c>
      <c r="H9" s="8" t="s">
        <v>92</v>
      </c>
      <c r="I9" s="12">
        <f>G9</f>
        <v>92.3</v>
      </c>
      <c r="J9" s="19">
        <v>1</v>
      </c>
      <c r="K9" s="19">
        <v>1</v>
      </c>
      <c r="L9" s="12">
        <v>85</v>
      </c>
      <c r="M9" s="12">
        <v>87</v>
      </c>
      <c r="N9" s="12">
        <v>90</v>
      </c>
      <c r="O9" s="72" t="s">
        <v>391</v>
      </c>
    </row>
    <row r="10" spans="1:15" s="23" customFormat="1" x14ac:dyDescent="0.35">
      <c r="A10" s="71" t="s">
        <v>18</v>
      </c>
      <c r="B10" s="70"/>
      <c r="C10" s="70"/>
      <c r="D10" s="70"/>
      <c r="E10" s="70"/>
      <c r="F10" s="70"/>
      <c r="G10" s="70"/>
      <c r="H10" s="70"/>
      <c r="I10" s="70"/>
      <c r="J10" s="70"/>
      <c r="K10" s="70"/>
      <c r="L10" s="70"/>
      <c r="M10" s="70"/>
      <c r="N10" s="70"/>
      <c r="O10" s="70"/>
    </row>
    <row r="11" spans="1:15" s="23" customFormat="1" ht="72.5" x14ac:dyDescent="0.35">
      <c r="A11" s="8" t="s">
        <v>101</v>
      </c>
      <c r="B11" s="12" t="s">
        <v>15</v>
      </c>
      <c r="C11" s="12" t="s">
        <v>16</v>
      </c>
      <c r="D11" s="12">
        <v>10</v>
      </c>
      <c r="E11" s="12">
        <v>6</v>
      </c>
      <c r="F11" s="12">
        <v>0</v>
      </c>
      <c r="G11" s="12">
        <v>0</v>
      </c>
      <c r="H11" s="8" t="s">
        <v>66</v>
      </c>
      <c r="I11" s="12">
        <v>0</v>
      </c>
      <c r="J11" s="20">
        <v>0</v>
      </c>
      <c r="K11" s="20">
        <v>0</v>
      </c>
      <c r="L11" s="12">
        <v>2</v>
      </c>
      <c r="M11" s="12">
        <v>2</v>
      </c>
      <c r="N11" s="12">
        <v>2</v>
      </c>
      <c r="O11" s="36" t="s">
        <v>391</v>
      </c>
    </row>
    <row r="12" spans="1:15" s="23" customFormat="1" ht="72.5" x14ac:dyDescent="0.35">
      <c r="A12" s="8" t="s">
        <v>99</v>
      </c>
      <c r="B12" s="12" t="s">
        <v>15</v>
      </c>
      <c r="C12" s="12" t="s">
        <v>16</v>
      </c>
      <c r="D12" s="12">
        <v>1</v>
      </c>
      <c r="E12" s="12">
        <v>10</v>
      </c>
      <c r="F12" s="12">
        <v>1</v>
      </c>
      <c r="G12" s="12">
        <v>3</v>
      </c>
      <c r="H12" s="8" t="s">
        <v>100</v>
      </c>
      <c r="I12" s="12">
        <f>G12</f>
        <v>3</v>
      </c>
      <c r="J12" s="19">
        <v>1</v>
      </c>
      <c r="K12" s="19">
        <f>I12/E12</f>
        <v>0.3</v>
      </c>
      <c r="L12" s="12">
        <v>3</v>
      </c>
      <c r="M12" s="12">
        <v>3</v>
      </c>
      <c r="N12" s="12">
        <v>3</v>
      </c>
      <c r="O12" s="36" t="s">
        <v>384</v>
      </c>
    </row>
    <row r="13" spans="1:15" s="23" customFormat="1" ht="87" x14ac:dyDescent="0.35">
      <c r="A13" s="8" t="s">
        <v>97</v>
      </c>
      <c r="B13" s="12" t="s">
        <v>15</v>
      </c>
      <c r="C13" s="12" t="s">
        <v>16</v>
      </c>
      <c r="D13" s="12">
        <v>15</v>
      </c>
      <c r="E13" s="12">
        <v>315</v>
      </c>
      <c r="F13" s="12">
        <v>20</v>
      </c>
      <c r="G13" s="12">
        <v>110</v>
      </c>
      <c r="H13" s="8" t="s">
        <v>98</v>
      </c>
      <c r="I13" s="12">
        <f>G13</f>
        <v>110</v>
      </c>
      <c r="J13" s="19">
        <v>1</v>
      </c>
      <c r="K13" s="19">
        <f>I13/E13</f>
        <v>0.34920634920634919</v>
      </c>
      <c r="L13" s="12">
        <v>80</v>
      </c>
      <c r="M13" s="12">
        <v>95</v>
      </c>
      <c r="N13" s="12">
        <v>120</v>
      </c>
      <c r="O13" s="36" t="s">
        <v>384</v>
      </c>
    </row>
    <row r="14" spans="1:15" s="23" customFormat="1" ht="72.5" x14ac:dyDescent="0.35">
      <c r="A14" s="8" t="s">
        <v>95</v>
      </c>
      <c r="B14" s="12" t="s">
        <v>15</v>
      </c>
      <c r="C14" s="12" t="s">
        <v>16</v>
      </c>
      <c r="D14" s="12">
        <v>0</v>
      </c>
      <c r="E14" s="12">
        <v>1</v>
      </c>
      <c r="F14" s="12">
        <v>1</v>
      </c>
      <c r="G14" s="12">
        <v>0.9</v>
      </c>
      <c r="H14" s="8" t="s">
        <v>96</v>
      </c>
      <c r="I14" s="12">
        <f>G14</f>
        <v>0.9</v>
      </c>
      <c r="J14" s="19">
        <f>G14/F14</f>
        <v>0.9</v>
      </c>
      <c r="K14" s="19">
        <f>I14/E14</f>
        <v>0.9</v>
      </c>
      <c r="L14" s="12">
        <v>0</v>
      </c>
      <c r="M14" s="12">
        <v>0</v>
      </c>
      <c r="N14" s="12">
        <v>0</v>
      </c>
      <c r="O14" s="36" t="s">
        <v>382</v>
      </c>
    </row>
    <row r="15" spans="1:15" s="23" customFormat="1" ht="29" x14ac:dyDescent="0.35">
      <c r="A15" s="8" t="s">
        <v>93</v>
      </c>
      <c r="B15" s="12" t="s">
        <v>15</v>
      </c>
      <c r="C15" s="12" t="s">
        <v>16</v>
      </c>
      <c r="D15" s="12">
        <v>0</v>
      </c>
      <c r="E15" s="12">
        <v>30</v>
      </c>
      <c r="F15" s="12">
        <v>0</v>
      </c>
      <c r="G15" s="12">
        <v>0</v>
      </c>
      <c r="H15" s="8" t="s">
        <v>66</v>
      </c>
      <c r="I15" s="12">
        <v>0</v>
      </c>
      <c r="J15" s="20">
        <v>0</v>
      </c>
      <c r="K15" s="20">
        <v>0</v>
      </c>
      <c r="L15" s="12">
        <v>10</v>
      </c>
      <c r="M15" s="12">
        <v>10</v>
      </c>
      <c r="N15" s="12">
        <v>10</v>
      </c>
      <c r="O15" s="8" t="s">
        <v>94</v>
      </c>
    </row>
    <row r="16" spans="1:15" s="23" customFormat="1" x14ac:dyDescent="0.35">
      <c r="A16" s="69" t="s">
        <v>102</v>
      </c>
      <c r="B16" s="70"/>
      <c r="C16" s="70"/>
      <c r="D16" s="70"/>
      <c r="E16" s="70"/>
      <c r="F16" s="70"/>
      <c r="G16" s="70"/>
      <c r="H16" s="70"/>
      <c r="I16" s="70"/>
      <c r="J16" s="70"/>
      <c r="K16" s="70"/>
      <c r="L16" s="70"/>
      <c r="M16" s="70"/>
      <c r="N16" s="70"/>
      <c r="O16" s="70"/>
    </row>
    <row r="17" spans="1:15" s="23" customFormat="1" x14ac:dyDescent="0.35">
      <c r="A17" s="71" t="s">
        <v>13</v>
      </c>
      <c r="B17" s="70"/>
      <c r="C17" s="70"/>
      <c r="D17" s="70"/>
      <c r="E17" s="70"/>
      <c r="F17" s="70"/>
      <c r="G17" s="70"/>
      <c r="H17" s="70"/>
      <c r="I17" s="70"/>
      <c r="J17" s="70"/>
      <c r="K17" s="70"/>
      <c r="L17" s="70"/>
      <c r="M17" s="70"/>
      <c r="N17" s="70"/>
      <c r="O17" s="70"/>
    </row>
    <row r="18" spans="1:15" s="23" customFormat="1" ht="145" x14ac:dyDescent="0.35">
      <c r="A18" s="8" t="s">
        <v>103</v>
      </c>
      <c r="B18" s="12" t="s">
        <v>15</v>
      </c>
      <c r="C18" s="12" t="s">
        <v>16</v>
      </c>
      <c r="D18" s="12">
        <v>54</v>
      </c>
      <c r="E18" s="12">
        <v>74</v>
      </c>
      <c r="F18" s="12">
        <v>56</v>
      </c>
      <c r="G18" s="12">
        <v>56</v>
      </c>
      <c r="H18" s="8" t="s">
        <v>104</v>
      </c>
      <c r="I18" s="12">
        <f>G18</f>
        <v>56</v>
      </c>
      <c r="J18" s="19">
        <f>G18/F18</f>
        <v>1</v>
      </c>
      <c r="K18" s="19">
        <f>I18/E18</f>
        <v>0.7567567567567568</v>
      </c>
      <c r="L18" s="12">
        <v>61</v>
      </c>
      <c r="M18" s="12">
        <v>67</v>
      </c>
      <c r="N18" s="12">
        <v>74</v>
      </c>
      <c r="O18" s="72" t="s">
        <v>392</v>
      </c>
    </row>
    <row r="19" spans="1:15" s="23" customFormat="1" x14ac:dyDescent="0.35">
      <c r="A19" s="71" t="s">
        <v>18</v>
      </c>
      <c r="B19" s="70"/>
      <c r="C19" s="70"/>
      <c r="D19" s="70"/>
      <c r="E19" s="70"/>
      <c r="F19" s="70"/>
      <c r="G19" s="70"/>
      <c r="H19" s="70"/>
      <c r="I19" s="70"/>
      <c r="J19" s="70"/>
      <c r="K19" s="70"/>
      <c r="L19" s="70"/>
      <c r="M19" s="70"/>
      <c r="N19" s="70"/>
      <c r="O19" s="70"/>
    </row>
    <row r="20" spans="1:15" s="23" customFormat="1" ht="145" x14ac:dyDescent="0.35">
      <c r="A20" s="8" t="s">
        <v>105</v>
      </c>
      <c r="B20" s="12" t="s">
        <v>15</v>
      </c>
      <c r="C20" s="12" t="s">
        <v>16</v>
      </c>
      <c r="D20" s="12">
        <v>0</v>
      </c>
      <c r="E20" s="12">
        <v>20</v>
      </c>
      <c r="F20" s="12">
        <v>2</v>
      </c>
      <c r="G20" s="12">
        <v>2</v>
      </c>
      <c r="H20" s="60" t="s">
        <v>104</v>
      </c>
      <c r="I20" s="12">
        <f>G20</f>
        <v>2</v>
      </c>
      <c r="J20" s="19">
        <f>G20/F20</f>
        <v>1</v>
      </c>
      <c r="K20" s="19">
        <f>I20/E20</f>
        <v>0.1</v>
      </c>
      <c r="L20" s="12">
        <v>7</v>
      </c>
      <c r="M20" s="12">
        <v>13</v>
      </c>
      <c r="N20" s="12">
        <v>20</v>
      </c>
      <c r="O20" s="72" t="s">
        <v>392</v>
      </c>
    </row>
    <row r="21" spans="1:15" s="23" customFormat="1" x14ac:dyDescent="0.35">
      <c r="A21" s="69" t="s">
        <v>106</v>
      </c>
      <c r="B21" s="70"/>
      <c r="C21" s="70"/>
      <c r="D21" s="70"/>
      <c r="E21" s="70"/>
      <c r="F21" s="70"/>
      <c r="G21" s="70"/>
      <c r="H21" s="70"/>
      <c r="I21" s="70"/>
      <c r="J21" s="70"/>
      <c r="K21" s="70"/>
      <c r="L21" s="70"/>
      <c r="M21" s="70"/>
      <c r="N21" s="70"/>
      <c r="O21" s="70"/>
    </row>
    <row r="22" spans="1:15" s="23" customFormat="1" x14ac:dyDescent="0.35">
      <c r="A22" s="71" t="s">
        <v>13</v>
      </c>
      <c r="B22" s="70"/>
      <c r="C22" s="70"/>
      <c r="D22" s="70"/>
      <c r="E22" s="70"/>
      <c r="F22" s="70"/>
      <c r="G22" s="70"/>
      <c r="H22" s="70"/>
      <c r="I22" s="70"/>
      <c r="J22" s="70"/>
      <c r="K22" s="70"/>
      <c r="L22" s="70"/>
      <c r="M22" s="70"/>
      <c r="N22" s="70"/>
      <c r="O22" s="70"/>
    </row>
    <row r="23" spans="1:15" s="23" customFormat="1" ht="58" x14ac:dyDescent="0.35">
      <c r="A23" s="8" t="s">
        <v>107</v>
      </c>
      <c r="B23" s="12" t="s">
        <v>15</v>
      </c>
      <c r="C23" s="12" t="s">
        <v>16</v>
      </c>
      <c r="D23" s="12">
        <v>0</v>
      </c>
      <c r="E23" s="12">
        <v>12</v>
      </c>
      <c r="F23" s="12">
        <v>0</v>
      </c>
      <c r="G23" s="12">
        <v>0</v>
      </c>
      <c r="H23" s="8" t="s">
        <v>108</v>
      </c>
      <c r="I23" s="12">
        <f>G23</f>
        <v>0</v>
      </c>
      <c r="J23" s="20">
        <v>0</v>
      </c>
      <c r="K23" s="20">
        <v>0</v>
      </c>
      <c r="L23" s="12">
        <v>4</v>
      </c>
      <c r="M23" s="12">
        <v>4</v>
      </c>
      <c r="N23" s="12">
        <v>4</v>
      </c>
      <c r="O23" s="72" t="s">
        <v>393</v>
      </c>
    </row>
    <row r="24" spans="1:15" s="23" customFormat="1" x14ac:dyDescent="0.35">
      <c r="A24" s="71" t="s">
        <v>18</v>
      </c>
      <c r="B24" s="70"/>
      <c r="C24" s="70"/>
      <c r="D24" s="70"/>
      <c r="E24" s="70"/>
      <c r="F24" s="70"/>
      <c r="G24" s="70"/>
      <c r="H24" s="70"/>
      <c r="I24" s="70"/>
      <c r="J24" s="70"/>
      <c r="K24" s="70"/>
      <c r="L24" s="70"/>
      <c r="M24" s="70"/>
      <c r="N24" s="70"/>
      <c r="O24" s="70"/>
    </row>
    <row r="25" spans="1:15" s="23" customFormat="1" ht="58" x14ac:dyDescent="0.35">
      <c r="A25" s="8" t="s">
        <v>109</v>
      </c>
      <c r="B25" s="12" t="s">
        <v>15</v>
      </c>
      <c r="C25" s="12" t="s">
        <v>16</v>
      </c>
      <c r="D25" s="12">
        <v>0</v>
      </c>
      <c r="E25" s="12">
        <v>3</v>
      </c>
      <c r="F25" s="12">
        <v>0</v>
      </c>
      <c r="G25" s="12">
        <v>0</v>
      </c>
      <c r="H25" s="8" t="s">
        <v>108</v>
      </c>
      <c r="I25" s="12">
        <f>G25</f>
        <v>0</v>
      </c>
      <c r="J25" s="20">
        <v>0</v>
      </c>
      <c r="K25" s="20">
        <v>0</v>
      </c>
      <c r="L25" s="12">
        <v>1</v>
      </c>
      <c r="M25" s="12">
        <v>1</v>
      </c>
      <c r="N25" s="12">
        <v>1</v>
      </c>
      <c r="O25" s="72" t="s">
        <v>393</v>
      </c>
    </row>
    <row r="28" spans="1:15" ht="116" x14ac:dyDescent="0.35">
      <c r="A28" s="28" t="s">
        <v>465</v>
      </c>
      <c r="B28" s="17">
        <f>(J9+J14+J13+J12+J18+J20)/6</f>
        <v>0.98333333333333339</v>
      </c>
      <c r="D28" s="18" t="s">
        <v>469</v>
      </c>
      <c r="E28" s="17">
        <f>(K9+K14+K13+K12+K18+K20)/6</f>
        <v>0.56766051766051773</v>
      </c>
    </row>
    <row r="29" spans="1:15" ht="116" x14ac:dyDescent="0.35">
      <c r="A29" s="18" t="s">
        <v>466</v>
      </c>
      <c r="B29" s="17">
        <f>B28*0.17</f>
        <v>0.16716666666666669</v>
      </c>
      <c r="D29" s="18" t="s">
        <v>468</v>
      </c>
      <c r="E29" s="17">
        <f>E28*0.17</f>
        <v>9.6502288002288023E-2</v>
      </c>
    </row>
  </sheetData>
  <sheetProtection algorithmName="SHA-512" hashValue="zvqY/V3uetblQS6EXb9xV3ey5GxS0MhcAzMqqTJNJ2mlsn8wIWzJagiulpxdQxIWnmNmXOYlCZWi99GaOlPMGw==" saltValue="zr7E5fSqBi8+BTEkd3pl0A==" spinCount="100000" sheet="1" formatCells="0" formatColumns="0" formatRows="0" insertColumns="0" insertRows="0" insertHyperlinks="0" deleteColumns="0" deleteRows="0" sort="0" autoFilter="0" pivotTables="0"/>
  <mergeCells count="14">
    <mergeCell ref="A22:O22"/>
    <mergeCell ref="O23"/>
    <mergeCell ref="A24:O24"/>
    <mergeCell ref="O25"/>
    <mergeCell ref="A17:O17"/>
    <mergeCell ref="O18"/>
    <mergeCell ref="A19:O19"/>
    <mergeCell ref="O20"/>
    <mergeCell ref="A21:O21"/>
    <mergeCell ref="A7:O7"/>
    <mergeCell ref="A8:O8"/>
    <mergeCell ref="O9"/>
    <mergeCell ref="A10:O10"/>
    <mergeCell ref="A16:O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zoomScale="90" zoomScaleNormal="90" workbookViewId="0">
      <pane ySplit="6" topLeftCell="A38" activePane="bottomLeft" state="frozen"/>
      <selection pane="bottomLeft" activeCell="H32" sqref="H32"/>
    </sheetView>
  </sheetViews>
  <sheetFormatPr baseColWidth="10" defaultColWidth="30" defaultRowHeight="14.5" x14ac:dyDescent="0.35"/>
  <cols>
    <col min="2" max="2" width="16.453125" style="11" bestFit="1" customWidth="1"/>
    <col min="3" max="3" width="14.26953125" style="11" customWidth="1"/>
    <col min="4" max="4" width="9.7265625" style="11" customWidth="1"/>
    <col min="5" max="5" width="12.81640625" style="11" customWidth="1"/>
    <col min="6" max="6" width="8.81640625" style="11" customWidth="1"/>
    <col min="7" max="7" width="13.81640625" style="11" customWidth="1"/>
    <col min="8" max="8" width="38.453125" style="37" customWidth="1"/>
    <col min="9" max="9" width="16.7265625" style="11" bestFit="1" customWidth="1"/>
    <col min="10" max="10" width="18.81640625" style="11" bestFit="1" customWidth="1"/>
    <col min="11" max="11" width="16.81640625" style="11" bestFit="1" customWidth="1"/>
    <col min="12" max="14" width="10.1796875" style="11" bestFit="1" customWidth="1"/>
    <col min="15" max="15" width="30" style="11"/>
  </cols>
  <sheetData>
    <row r="1" spans="1:15" x14ac:dyDescent="0.35">
      <c r="C1" s="13" t="s">
        <v>0</v>
      </c>
    </row>
    <row r="2" spans="1:15" x14ac:dyDescent="0.35">
      <c r="C2" s="13" t="s">
        <v>1</v>
      </c>
    </row>
    <row r="3" spans="1:15" x14ac:dyDescent="0.35">
      <c r="C3" s="13"/>
    </row>
    <row r="4" spans="1:15" x14ac:dyDescent="0.35">
      <c r="C4" s="13" t="s">
        <v>110</v>
      </c>
    </row>
    <row r="6" spans="1:15" s="9" customFormat="1" ht="29" x14ac:dyDescent="0.35">
      <c r="A6" s="31" t="s">
        <v>3</v>
      </c>
      <c r="B6" s="31" t="s">
        <v>4</v>
      </c>
      <c r="C6" s="24" t="s">
        <v>5</v>
      </c>
      <c r="D6" s="24" t="s">
        <v>6</v>
      </c>
      <c r="E6" s="35" t="s">
        <v>363</v>
      </c>
      <c r="F6" s="25" t="s">
        <v>7</v>
      </c>
      <c r="G6" s="26" t="s">
        <v>460</v>
      </c>
      <c r="H6" s="33" t="s">
        <v>461</v>
      </c>
      <c r="I6" s="34" t="s">
        <v>462</v>
      </c>
      <c r="J6" s="34" t="s">
        <v>463</v>
      </c>
      <c r="K6" s="34" t="s">
        <v>464</v>
      </c>
      <c r="L6" s="32" t="s">
        <v>8</v>
      </c>
      <c r="M6" s="32" t="s">
        <v>9</v>
      </c>
      <c r="N6" s="32" t="s">
        <v>10</v>
      </c>
      <c r="O6" s="31" t="s">
        <v>11</v>
      </c>
    </row>
    <row r="7" spans="1:15" s="23" customFormat="1" x14ac:dyDescent="0.35">
      <c r="A7" s="69" t="s">
        <v>111</v>
      </c>
      <c r="B7" s="70"/>
      <c r="C7" s="70"/>
      <c r="D7" s="70"/>
      <c r="E7" s="70"/>
      <c r="F7" s="70"/>
      <c r="G7" s="70"/>
      <c r="H7" s="70"/>
      <c r="I7" s="70"/>
      <c r="J7" s="70"/>
      <c r="K7" s="70"/>
      <c r="L7" s="70"/>
      <c r="M7" s="70"/>
      <c r="N7" s="70"/>
      <c r="O7" s="70"/>
    </row>
    <row r="8" spans="1:15" s="23" customFormat="1" x14ac:dyDescent="0.35">
      <c r="A8" s="71" t="s">
        <v>13</v>
      </c>
      <c r="B8" s="70"/>
      <c r="C8" s="70"/>
      <c r="D8" s="70"/>
      <c r="E8" s="70"/>
      <c r="F8" s="70"/>
      <c r="G8" s="70"/>
      <c r="H8" s="70"/>
      <c r="I8" s="70"/>
      <c r="J8" s="70"/>
      <c r="K8" s="70"/>
      <c r="L8" s="70"/>
      <c r="M8" s="70"/>
      <c r="N8" s="70"/>
      <c r="O8" s="70"/>
    </row>
    <row r="9" spans="1:15" s="23" customFormat="1" ht="203" x14ac:dyDescent="0.35">
      <c r="A9" s="8" t="s">
        <v>112</v>
      </c>
      <c r="B9" s="12" t="s">
        <v>15</v>
      </c>
      <c r="C9" s="12" t="s">
        <v>16</v>
      </c>
      <c r="D9" s="12">
        <v>5</v>
      </c>
      <c r="E9" s="12">
        <v>5</v>
      </c>
      <c r="F9" s="12">
        <v>5</v>
      </c>
      <c r="G9" s="12">
        <v>5</v>
      </c>
      <c r="H9" s="39" t="s">
        <v>364</v>
      </c>
      <c r="I9" s="12">
        <f>G9</f>
        <v>5</v>
      </c>
      <c r="J9" s="19">
        <f>G9/F9</f>
        <v>1</v>
      </c>
      <c r="K9" s="19">
        <f>I9/E9</f>
        <v>1</v>
      </c>
      <c r="L9" s="12">
        <v>5</v>
      </c>
      <c r="M9" s="12">
        <v>5</v>
      </c>
      <c r="N9" s="12">
        <v>5</v>
      </c>
      <c r="O9" s="36" t="s">
        <v>394</v>
      </c>
    </row>
    <row r="10" spans="1:15" s="23" customFormat="1" x14ac:dyDescent="0.35">
      <c r="A10" s="71" t="s">
        <v>18</v>
      </c>
      <c r="B10" s="70"/>
      <c r="C10" s="70"/>
      <c r="D10" s="70"/>
      <c r="E10" s="70"/>
      <c r="F10" s="70"/>
      <c r="G10" s="70"/>
      <c r="H10" s="70"/>
      <c r="I10" s="70"/>
      <c r="J10" s="70"/>
      <c r="K10" s="70"/>
      <c r="L10" s="70"/>
      <c r="M10" s="70"/>
      <c r="N10" s="70"/>
      <c r="O10" s="70"/>
    </row>
    <row r="11" spans="1:15" s="23" customFormat="1" ht="105" customHeight="1" x14ac:dyDescent="0.35">
      <c r="A11" s="8" t="s">
        <v>127</v>
      </c>
      <c r="B11" s="12" t="s">
        <v>15</v>
      </c>
      <c r="C11" s="12" t="s">
        <v>16</v>
      </c>
      <c r="D11" s="12">
        <v>14</v>
      </c>
      <c r="E11" s="12">
        <v>19</v>
      </c>
      <c r="F11" s="12">
        <v>14</v>
      </c>
      <c r="G11" s="12">
        <v>14</v>
      </c>
      <c r="H11" s="38" t="s">
        <v>128</v>
      </c>
      <c r="I11" s="12">
        <f>G11</f>
        <v>14</v>
      </c>
      <c r="J11" s="19">
        <f>G11/F11</f>
        <v>1</v>
      </c>
      <c r="K11" s="19">
        <f>I11/E11</f>
        <v>0.73684210526315785</v>
      </c>
      <c r="L11" s="12">
        <v>15</v>
      </c>
      <c r="M11" s="12">
        <v>15</v>
      </c>
      <c r="N11" s="12">
        <v>19</v>
      </c>
      <c r="O11" s="36" t="s">
        <v>394</v>
      </c>
    </row>
    <row r="12" spans="1:15" s="23" customFormat="1" ht="174" x14ac:dyDescent="0.35">
      <c r="A12" s="8" t="s">
        <v>125</v>
      </c>
      <c r="B12" s="12" t="s">
        <v>15</v>
      </c>
      <c r="C12" s="12" t="s">
        <v>16</v>
      </c>
      <c r="D12" s="12">
        <v>34</v>
      </c>
      <c r="E12" s="12">
        <v>150</v>
      </c>
      <c r="F12" s="12">
        <v>31</v>
      </c>
      <c r="G12" s="12">
        <v>31</v>
      </c>
      <c r="H12" s="38" t="s">
        <v>126</v>
      </c>
      <c r="I12" s="12">
        <f>G12</f>
        <v>31</v>
      </c>
      <c r="J12" s="19">
        <f>G12/F12</f>
        <v>1</v>
      </c>
      <c r="K12" s="19">
        <f>I12/E12</f>
        <v>0.20666666666666667</v>
      </c>
      <c r="L12" s="12">
        <v>35</v>
      </c>
      <c r="M12" s="12">
        <v>40</v>
      </c>
      <c r="N12" s="12">
        <v>44</v>
      </c>
      <c r="O12" s="36" t="s">
        <v>394</v>
      </c>
    </row>
    <row r="13" spans="1:15" s="23" customFormat="1" ht="120" customHeight="1" x14ac:dyDescent="0.35">
      <c r="A13" s="8" t="s">
        <v>123</v>
      </c>
      <c r="B13" s="12" t="s">
        <v>15</v>
      </c>
      <c r="C13" s="12" t="s">
        <v>16</v>
      </c>
      <c r="D13" s="12">
        <v>1</v>
      </c>
      <c r="E13" s="12">
        <v>16</v>
      </c>
      <c r="F13" s="12">
        <v>4</v>
      </c>
      <c r="G13" s="12">
        <v>14</v>
      </c>
      <c r="H13" s="39" t="s">
        <v>124</v>
      </c>
      <c r="I13" s="12">
        <f>G13</f>
        <v>14</v>
      </c>
      <c r="J13" s="19">
        <v>1</v>
      </c>
      <c r="K13" s="19">
        <f>I13/E13</f>
        <v>0.875</v>
      </c>
      <c r="L13" s="12">
        <v>4</v>
      </c>
      <c r="M13" s="12">
        <v>4</v>
      </c>
      <c r="N13" s="12">
        <v>4</v>
      </c>
      <c r="O13" s="36" t="s">
        <v>394</v>
      </c>
    </row>
    <row r="14" spans="1:15" s="23" customFormat="1" ht="29" x14ac:dyDescent="0.35">
      <c r="A14" s="8" t="s">
        <v>122</v>
      </c>
      <c r="B14" s="12" t="s">
        <v>15</v>
      </c>
      <c r="C14" s="12" t="s">
        <v>16</v>
      </c>
      <c r="D14" s="12">
        <v>0</v>
      </c>
      <c r="E14" s="12">
        <v>1</v>
      </c>
      <c r="F14" s="12">
        <v>0</v>
      </c>
      <c r="G14" s="12">
        <v>0</v>
      </c>
      <c r="H14" s="38" t="s">
        <v>74</v>
      </c>
      <c r="I14" s="12">
        <f>G14</f>
        <v>0</v>
      </c>
      <c r="J14" s="20">
        <v>0</v>
      </c>
      <c r="K14" s="20">
        <v>0</v>
      </c>
      <c r="L14" s="12">
        <v>0</v>
      </c>
      <c r="M14" s="12">
        <v>1</v>
      </c>
      <c r="N14" s="12">
        <v>1</v>
      </c>
      <c r="O14" s="36" t="s">
        <v>395</v>
      </c>
    </row>
    <row r="15" spans="1:15" s="23" customFormat="1" ht="60" customHeight="1" x14ac:dyDescent="0.35">
      <c r="A15" s="8" t="s">
        <v>120</v>
      </c>
      <c r="B15" s="12" t="s">
        <v>15</v>
      </c>
      <c r="C15" s="12" t="s">
        <v>16</v>
      </c>
      <c r="D15" s="12">
        <v>25</v>
      </c>
      <c r="E15" s="12">
        <v>130</v>
      </c>
      <c r="F15" s="12">
        <v>25</v>
      </c>
      <c r="G15" s="12">
        <v>30</v>
      </c>
      <c r="H15" s="38" t="s">
        <v>121</v>
      </c>
      <c r="I15" s="12">
        <f>G15</f>
        <v>30</v>
      </c>
      <c r="J15" s="19">
        <v>1</v>
      </c>
      <c r="K15" s="19">
        <f>I15/E15</f>
        <v>0.23076923076923078</v>
      </c>
      <c r="L15" s="12">
        <v>30</v>
      </c>
      <c r="M15" s="12">
        <v>35</v>
      </c>
      <c r="N15" s="12">
        <v>40</v>
      </c>
      <c r="O15" s="36" t="s">
        <v>396</v>
      </c>
    </row>
    <row r="16" spans="1:15" s="23" customFormat="1" x14ac:dyDescent="0.35">
      <c r="A16" s="8" t="s">
        <v>119</v>
      </c>
      <c r="B16" s="12" t="s">
        <v>15</v>
      </c>
      <c r="C16" s="12" t="s">
        <v>16</v>
      </c>
      <c r="D16" s="12">
        <v>3</v>
      </c>
      <c r="E16" s="12">
        <v>9</v>
      </c>
      <c r="F16" s="12">
        <v>0</v>
      </c>
      <c r="G16" s="12">
        <v>0</v>
      </c>
      <c r="H16" s="38" t="s">
        <v>66</v>
      </c>
      <c r="I16" s="12">
        <v>0</v>
      </c>
      <c r="J16" s="20">
        <v>0</v>
      </c>
      <c r="K16" s="20">
        <v>0</v>
      </c>
      <c r="L16" s="12">
        <v>3</v>
      </c>
      <c r="M16" s="12">
        <v>3</v>
      </c>
      <c r="N16" s="12">
        <v>3</v>
      </c>
      <c r="O16" s="36" t="s">
        <v>396</v>
      </c>
    </row>
    <row r="17" spans="1:15" s="23" customFormat="1" ht="29" x14ac:dyDescent="0.35">
      <c r="A17" s="8" t="s">
        <v>118</v>
      </c>
      <c r="B17" s="12" t="s">
        <v>15</v>
      </c>
      <c r="C17" s="12" t="s">
        <v>16</v>
      </c>
      <c r="D17" s="12">
        <v>3</v>
      </c>
      <c r="E17" s="12">
        <v>4</v>
      </c>
      <c r="F17" s="12">
        <v>0</v>
      </c>
      <c r="G17" s="12">
        <v>0</v>
      </c>
      <c r="H17" s="38" t="s">
        <v>66</v>
      </c>
      <c r="I17" s="12">
        <v>0</v>
      </c>
      <c r="J17" s="20">
        <v>0</v>
      </c>
      <c r="K17" s="20">
        <v>0</v>
      </c>
      <c r="L17" s="12">
        <v>1</v>
      </c>
      <c r="M17" s="12">
        <v>1</v>
      </c>
      <c r="N17" s="12">
        <v>2</v>
      </c>
      <c r="O17" s="36" t="s">
        <v>396</v>
      </c>
    </row>
    <row r="18" spans="1:15" s="23" customFormat="1" ht="87" x14ac:dyDescent="0.35">
      <c r="A18" s="8" t="s">
        <v>116</v>
      </c>
      <c r="B18" s="12" t="s">
        <v>15</v>
      </c>
      <c r="C18" s="12" t="s">
        <v>16</v>
      </c>
      <c r="D18" s="12">
        <v>10</v>
      </c>
      <c r="E18" s="12">
        <v>4</v>
      </c>
      <c r="F18" s="12">
        <v>1</v>
      </c>
      <c r="G18" s="12">
        <v>3</v>
      </c>
      <c r="H18" s="38" t="s">
        <v>117</v>
      </c>
      <c r="I18" s="12">
        <f>G18</f>
        <v>3</v>
      </c>
      <c r="J18" s="19">
        <v>1</v>
      </c>
      <c r="K18" s="19">
        <f>I18/E18</f>
        <v>0.75</v>
      </c>
      <c r="L18" s="12">
        <v>1</v>
      </c>
      <c r="M18" s="12">
        <v>1</v>
      </c>
      <c r="N18" s="12">
        <v>1</v>
      </c>
      <c r="O18" s="36" t="s">
        <v>396</v>
      </c>
    </row>
    <row r="19" spans="1:15" s="23" customFormat="1" ht="105" customHeight="1" x14ac:dyDescent="0.35">
      <c r="A19" s="8" t="s">
        <v>113</v>
      </c>
      <c r="B19" s="12" t="s">
        <v>15</v>
      </c>
      <c r="C19" s="12" t="s">
        <v>16</v>
      </c>
      <c r="D19" s="12">
        <v>40</v>
      </c>
      <c r="E19" s="12">
        <v>131</v>
      </c>
      <c r="F19" s="12">
        <v>30</v>
      </c>
      <c r="G19" s="12">
        <v>43</v>
      </c>
      <c r="H19" s="38" t="s">
        <v>114</v>
      </c>
      <c r="I19" s="12">
        <f>G19</f>
        <v>43</v>
      </c>
      <c r="J19" s="19">
        <v>1</v>
      </c>
      <c r="K19" s="19">
        <f>I19/E19</f>
        <v>0.3282442748091603</v>
      </c>
      <c r="L19" s="12">
        <v>32</v>
      </c>
      <c r="M19" s="12">
        <v>34</v>
      </c>
      <c r="N19" s="12">
        <v>35</v>
      </c>
      <c r="O19" s="8" t="s">
        <v>115</v>
      </c>
    </row>
    <row r="20" spans="1:15" s="23" customFormat="1" x14ac:dyDescent="0.35">
      <c r="A20" s="69" t="s">
        <v>129</v>
      </c>
      <c r="B20" s="70"/>
      <c r="C20" s="70"/>
      <c r="D20" s="70"/>
      <c r="E20" s="70"/>
      <c r="F20" s="70"/>
      <c r="G20" s="70"/>
      <c r="H20" s="70"/>
      <c r="I20" s="70"/>
      <c r="J20" s="70"/>
      <c r="K20" s="70"/>
      <c r="L20" s="70"/>
      <c r="M20" s="70"/>
      <c r="N20" s="70"/>
      <c r="O20" s="70"/>
    </row>
    <row r="21" spans="1:15" s="23" customFormat="1" x14ac:dyDescent="0.35">
      <c r="A21" s="71" t="s">
        <v>13</v>
      </c>
      <c r="B21" s="70"/>
      <c r="C21" s="70"/>
      <c r="D21" s="70"/>
      <c r="E21" s="70"/>
      <c r="F21" s="70"/>
      <c r="G21" s="70"/>
      <c r="H21" s="70"/>
      <c r="I21" s="70"/>
      <c r="J21" s="70"/>
      <c r="K21" s="70"/>
      <c r="L21" s="70"/>
      <c r="M21" s="70"/>
      <c r="N21" s="70"/>
      <c r="O21" s="70"/>
    </row>
    <row r="22" spans="1:15" s="23" customFormat="1" ht="58" x14ac:dyDescent="0.35">
      <c r="A22" s="8" t="s">
        <v>130</v>
      </c>
      <c r="B22" s="12" t="s">
        <v>20</v>
      </c>
      <c r="C22" s="12" t="s">
        <v>16</v>
      </c>
      <c r="D22" s="12">
        <v>0</v>
      </c>
      <c r="E22" s="12">
        <v>1</v>
      </c>
      <c r="F22" s="12">
        <v>0</v>
      </c>
      <c r="G22" s="12">
        <v>0</v>
      </c>
      <c r="H22" s="38" t="s">
        <v>74</v>
      </c>
      <c r="I22" s="12">
        <v>0</v>
      </c>
      <c r="J22" s="20">
        <v>0</v>
      </c>
      <c r="K22" s="20">
        <v>0</v>
      </c>
      <c r="L22" s="12">
        <v>0</v>
      </c>
      <c r="M22" s="12">
        <v>1</v>
      </c>
      <c r="N22" s="12">
        <v>0</v>
      </c>
      <c r="O22" s="77" t="s">
        <v>397</v>
      </c>
    </row>
    <row r="23" spans="1:15" s="23" customFormat="1" x14ac:dyDescent="0.35">
      <c r="A23" s="71" t="s">
        <v>18</v>
      </c>
      <c r="B23" s="70"/>
      <c r="C23" s="70"/>
      <c r="D23" s="70"/>
      <c r="E23" s="70"/>
      <c r="F23" s="70"/>
      <c r="G23" s="70"/>
      <c r="H23" s="70"/>
      <c r="I23" s="70"/>
      <c r="J23" s="70"/>
      <c r="K23" s="70"/>
      <c r="L23" s="70"/>
      <c r="M23" s="70"/>
      <c r="N23" s="70"/>
      <c r="O23" s="70"/>
    </row>
    <row r="24" spans="1:15" s="23" customFormat="1" ht="43.5" x14ac:dyDescent="0.35">
      <c r="A24" s="8" t="s">
        <v>135</v>
      </c>
      <c r="B24" s="12" t="s">
        <v>15</v>
      </c>
      <c r="C24" s="12" t="s">
        <v>16</v>
      </c>
      <c r="D24" s="12">
        <v>14</v>
      </c>
      <c r="E24" s="12">
        <v>62</v>
      </c>
      <c r="F24" s="12">
        <v>14</v>
      </c>
      <c r="G24" s="12">
        <v>18</v>
      </c>
      <c r="H24" s="38" t="s">
        <v>136</v>
      </c>
      <c r="I24" s="12">
        <f>G24</f>
        <v>18</v>
      </c>
      <c r="J24" s="19">
        <v>1</v>
      </c>
      <c r="K24" s="19">
        <f>I24/E24</f>
        <v>0.29032258064516131</v>
      </c>
      <c r="L24" s="12">
        <v>15</v>
      </c>
      <c r="M24" s="12">
        <v>16</v>
      </c>
      <c r="N24" s="12">
        <v>17</v>
      </c>
      <c r="O24" s="36" t="s">
        <v>396</v>
      </c>
    </row>
    <row r="25" spans="1:15" s="23" customFormat="1" ht="43.5" x14ac:dyDescent="0.35">
      <c r="A25" s="8" t="s">
        <v>133</v>
      </c>
      <c r="B25" s="12" t="s">
        <v>15</v>
      </c>
      <c r="C25" s="12" t="s">
        <v>16</v>
      </c>
      <c r="D25" s="12">
        <v>14</v>
      </c>
      <c r="E25" s="12">
        <v>40</v>
      </c>
      <c r="F25" s="12">
        <v>10</v>
      </c>
      <c r="G25" s="12">
        <v>31</v>
      </c>
      <c r="H25" s="38" t="s">
        <v>134</v>
      </c>
      <c r="I25" s="12">
        <f>G25</f>
        <v>31</v>
      </c>
      <c r="J25" s="19">
        <v>1</v>
      </c>
      <c r="K25" s="19">
        <f>I25/E25</f>
        <v>0.77500000000000002</v>
      </c>
      <c r="L25" s="12">
        <v>10</v>
      </c>
      <c r="M25" s="12">
        <v>10</v>
      </c>
      <c r="N25" s="12">
        <v>10</v>
      </c>
      <c r="O25" s="36" t="s">
        <v>398</v>
      </c>
    </row>
    <row r="26" spans="1:15" s="23" customFormat="1" ht="43.5" x14ac:dyDescent="0.35">
      <c r="A26" s="8" t="s">
        <v>132</v>
      </c>
      <c r="B26" s="12" t="s">
        <v>15</v>
      </c>
      <c r="C26" s="12" t="s">
        <v>16</v>
      </c>
      <c r="D26" s="12">
        <v>0</v>
      </c>
      <c r="E26" s="12">
        <v>5</v>
      </c>
      <c r="F26" s="12">
        <v>0</v>
      </c>
      <c r="G26" s="12">
        <v>0</v>
      </c>
      <c r="H26" s="38" t="s">
        <v>66</v>
      </c>
      <c r="I26" s="12">
        <v>0</v>
      </c>
      <c r="J26" s="20">
        <v>0</v>
      </c>
      <c r="K26" s="20">
        <v>0</v>
      </c>
      <c r="L26" s="12">
        <v>1</v>
      </c>
      <c r="M26" s="12">
        <v>2</v>
      </c>
      <c r="N26" s="12">
        <v>2</v>
      </c>
      <c r="O26" s="36" t="s">
        <v>394</v>
      </c>
    </row>
    <row r="27" spans="1:15" s="23" customFormat="1" ht="43.5" x14ac:dyDescent="0.35">
      <c r="A27" s="8" t="s">
        <v>131</v>
      </c>
      <c r="B27" s="12" t="s">
        <v>15</v>
      </c>
      <c r="C27" s="12" t="s">
        <v>16</v>
      </c>
      <c r="D27" s="12">
        <v>0</v>
      </c>
      <c r="E27" s="12">
        <v>6</v>
      </c>
      <c r="F27" s="12">
        <v>0</v>
      </c>
      <c r="G27" s="12">
        <v>0</v>
      </c>
      <c r="H27" s="38" t="s">
        <v>66</v>
      </c>
      <c r="I27" s="12">
        <v>0</v>
      </c>
      <c r="J27" s="20">
        <v>0</v>
      </c>
      <c r="K27" s="20">
        <v>0</v>
      </c>
      <c r="L27" s="12">
        <v>2</v>
      </c>
      <c r="M27" s="12">
        <v>2</v>
      </c>
      <c r="N27" s="12">
        <v>2</v>
      </c>
      <c r="O27" s="36" t="s">
        <v>396</v>
      </c>
    </row>
    <row r="28" spans="1:15" s="23" customFormat="1" x14ac:dyDescent="0.35">
      <c r="A28" s="69" t="s">
        <v>137</v>
      </c>
      <c r="B28" s="70"/>
      <c r="C28" s="70"/>
      <c r="D28" s="70"/>
      <c r="E28" s="70"/>
      <c r="F28" s="70"/>
      <c r="G28" s="70"/>
      <c r="H28" s="70"/>
      <c r="I28" s="70"/>
      <c r="J28" s="70"/>
      <c r="K28" s="70"/>
      <c r="L28" s="70"/>
      <c r="M28" s="70"/>
      <c r="N28" s="70"/>
      <c r="O28" s="70"/>
    </row>
    <row r="29" spans="1:15" s="23" customFormat="1" x14ac:dyDescent="0.35">
      <c r="A29" s="71" t="s">
        <v>13</v>
      </c>
      <c r="B29" s="70"/>
      <c r="C29" s="70"/>
      <c r="D29" s="70"/>
      <c r="E29" s="70"/>
      <c r="F29" s="70"/>
      <c r="G29" s="70"/>
      <c r="H29" s="70"/>
      <c r="I29" s="70"/>
      <c r="J29" s="70"/>
      <c r="K29" s="70"/>
      <c r="L29" s="70"/>
      <c r="M29" s="70"/>
      <c r="N29" s="70"/>
      <c r="O29" s="70"/>
    </row>
    <row r="30" spans="1:15" s="23" customFormat="1" ht="72.5" x14ac:dyDescent="0.35">
      <c r="A30" s="8" t="s">
        <v>138</v>
      </c>
      <c r="B30" s="12" t="s">
        <v>15</v>
      </c>
      <c r="C30" s="12" t="s">
        <v>16</v>
      </c>
      <c r="D30" s="12">
        <v>416</v>
      </c>
      <c r="E30" s="12">
        <v>1668</v>
      </c>
      <c r="F30" s="12">
        <v>353</v>
      </c>
      <c r="G30" s="54">
        <v>617</v>
      </c>
      <c r="H30" s="39" t="s">
        <v>372</v>
      </c>
      <c r="I30" s="12">
        <f>G30</f>
        <v>617</v>
      </c>
      <c r="J30" s="19">
        <v>1</v>
      </c>
      <c r="K30" s="19">
        <f>I30/E30</f>
        <v>0.36990407673860909</v>
      </c>
      <c r="L30" s="12">
        <v>408</v>
      </c>
      <c r="M30" s="12">
        <v>445</v>
      </c>
      <c r="N30" s="12">
        <v>462</v>
      </c>
      <c r="O30" s="57" t="s">
        <v>399</v>
      </c>
    </row>
    <row r="31" spans="1:15" s="23" customFormat="1" x14ac:dyDescent="0.35">
      <c r="A31" s="71" t="s">
        <v>18</v>
      </c>
      <c r="B31" s="70"/>
      <c r="C31" s="70"/>
      <c r="D31" s="70"/>
      <c r="E31" s="70"/>
      <c r="F31" s="70"/>
      <c r="G31" s="70"/>
      <c r="H31" s="70"/>
      <c r="I31" s="70"/>
      <c r="J31" s="70"/>
      <c r="K31" s="70"/>
      <c r="L31" s="70"/>
      <c r="M31" s="70"/>
      <c r="N31" s="70"/>
      <c r="O31" s="70"/>
    </row>
    <row r="32" spans="1:15" s="23" customFormat="1" ht="58" x14ac:dyDescent="0.35">
      <c r="A32" s="8" t="s">
        <v>148</v>
      </c>
      <c r="B32" s="12" t="s">
        <v>15</v>
      </c>
      <c r="C32" s="12" t="s">
        <v>16</v>
      </c>
      <c r="D32" s="12">
        <v>82</v>
      </c>
      <c r="E32" s="12">
        <v>300</v>
      </c>
      <c r="F32" s="12">
        <v>60</v>
      </c>
      <c r="G32" s="12">
        <v>83</v>
      </c>
      <c r="H32" s="39" t="s">
        <v>149</v>
      </c>
      <c r="I32" s="12">
        <f t="shared" ref="I32:I37" si="0">G32</f>
        <v>83</v>
      </c>
      <c r="J32" s="19">
        <v>1</v>
      </c>
      <c r="K32" s="19">
        <f t="shared" ref="K32:K37" si="1">I32/E32</f>
        <v>0.27666666666666667</v>
      </c>
      <c r="L32" s="12">
        <v>80</v>
      </c>
      <c r="M32" s="12">
        <v>80</v>
      </c>
      <c r="N32" s="12">
        <v>80</v>
      </c>
      <c r="O32" s="36" t="s">
        <v>404</v>
      </c>
    </row>
    <row r="33" spans="1:15" s="23" customFormat="1" ht="120" customHeight="1" x14ac:dyDescent="0.35">
      <c r="A33" s="8" t="s">
        <v>146</v>
      </c>
      <c r="B33" s="12" t="s">
        <v>15</v>
      </c>
      <c r="C33" s="12" t="s">
        <v>16</v>
      </c>
      <c r="D33" s="12">
        <v>14</v>
      </c>
      <c r="E33" s="12">
        <v>76</v>
      </c>
      <c r="F33" s="12">
        <v>16</v>
      </c>
      <c r="G33" s="12">
        <v>15</v>
      </c>
      <c r="H33" s="38" t="s">
        <v>147</v>
      </c>
      <c r="I33" s="12">
        <f t="shared" si="0"/>
        <v>15</v>
      </c>
      <c r="J33" s="19">
        <f>G33/F33</f>
        <v>0.9375</v>
      </c>
      <c r="K33" s="19">
        <f t="shared" si="1"/>
        <v>0.19736842105263158</v>
      </c>
      <c r="L33" s="12">
        <v>18</v>
      </c>
      <c r="M33" s="12">
        <v>20</v>
      </c>
      <c r="N33" s="12">
        <v>22</v>
      </c>
      <c r="O33" s="36" t="s">
        <v>404</v>
      </c>
    </row>
    <row r="34" spans="1:15" s="23" customFormat="1" ht="165" customHeight="1" x14ac:dyDescent="0.35">
      <c r="A34" s="8" t="s">
        <v>144</v>
      </c>
      <c r="B34" s="12" t="s">
        <v>15</v>
      </c>
      <c r="C34" s="12" t="s">
        <v>16</v>
      </c>
      <c r="D34" s="12">
        <v>4</v>
      </c>
      <c r="E34" s="12">
        <v>18</v>
      </c>
      <c r="F34" s="12">
        <v>2</v>
      </c>
      <c r="G34" s="12">
        <v>3</v>
      </c>
      <c r="H34" s="38" t="s">
        <v>145</v>
      </c>
      <c r="I34" s="12">
        <f t="shared" si="0"/>
        <v>3</v>
      </c>
      <c r="J34" s="19">
        <v>1</v>
      </c>
      <c r="K34" s="19">
        <f t="shared" si="1"/>
        <v>0.16666666666666666</v>
      </c>
      <c r="L34" s="12">
        <v>4</v>
      </c>
      <c r="M34" s="12">
        <v>4</v>
      </c>
      <c r="N34" s="12">
        <v>8</v>
      </c>
      <c r="O34" s="36" t="s">
        <v>403</v>
      </c>
    </row>
    <row r="35" spans="1:15" s="23" customFormat="1" ht="217.5" x14ac:dyDescent="0.35">
      <c r="A35" s="8" t="s">
        <v>143</v>
      </c>
      <c r="B35" s="12" t="s">
        <v>15</v>
      </c>
      <c r="C35" s="12" t="s">
        <v>16</v>
      </c>
      <c r="D35" s="12">
        <v>100</v>
      </c>
      <c r="E35" s="12">
        <v>400</v>
      </c>
      <c r="F35" s="12">
        <v>100</v>
      </c>
      <c r="G35" s="54">
        <v>253</v>
      </c>
      <c r="H35" s="39" t="s">
        <v>371</v>
      </c>
      <c r="I35" s="12">
        <f t="shared" si="0"/>
        <v>253</v>
      </c>
      <c r="J35" s="19">
        <v>1</v>
      </c>
      <c r="K35" s="19">
        <f t="shared" si="1"/>
        <v>0.63249999999999995</v>
      </c>
      <c r="L35" s="12">
        <v>100</v>
      </c>
      <c r="M35" s="12">
        <v>100</v>
      </c>
      <c r="N35" s="12">
        <v>100</v>
      </c>
      <c r="O35" s="36" t="s">
        <v>402</v>
      </c>
    </row>
    <row r="36" spans="1:15" s="23" customFormat="1" ht="29" x14ac:dyDescent="0.35">
      <c r="A36" s="8" t="s">
        <v>141</v>
      </c>
      <c r="B36" s="12" t="s">
        <v>15</v>
      </c>
      <c r="C36" s="12" t="s">
        <v>16</v>
      </c>
      <c r="D36" s="12">
        <v>197</v>
      </c>
      <c r="E36" s="12">
        <v>760</v>
      </c>
      <c r="F36" s="12">
        <v>150</v>
      </c>
      <c r="G36" s="12">
        <v>231</v>
      </c>
      <c r="H36" s="38" t="s">
        <v>142</v>
      </c>
      <c r="I36" s="12">
        <f t="shared" si="0"/>
        <v>231</v>
      </c>
      <c r="J36" s="19">
        <v>1</v>
      </c>
      <c r="K36" s="19">
        <f t="shared" si="1"/>
        <v>0.30394736842105263</v>
      </c>
      <c r="L36" s="12">
        <v>180</v>
      </c>
      <c r="M36" s="12">
        <v>210</v>
      </c>
      <c r="N36" s="12">
        <v>220</v>
      </c>
      <c r="O36" s="36" t="s">
        <v>401</v>
      </c>
    </row>
    <row r="37" spans="1:15" s="23" customFormat="1" ht="116" x14ac:dyDescent="0.35">
      <c r="A37" s="8" t="s">
        <v>140</v>
      </c>
      <c r="B37" s="12" t="s">
        <v>15</v>
      </c>
      <c r="C37" s="12" t="s">
        <v>16</v>
      </c>
      <c r="D37" s="12">
        <v>25</v>
      </c>
      <c r="E37" s="12">
        <v>118</v>
      </c>
      <c r="F37" s="12">
        <v>25</v>
      </c>
      <c r="G37" s="54">
        <v>86</v>
      </c>
      <c r="H37" s="39" t="s">
        <v>368</v>
      </c>
      <c r="I37" s="12">
        <f t="shared" si="0"/>
        <v>86</v>
      </c>
      <c r="J37" s="19">
        <v>1</v>
      </c>
      <c r="K37" s="19">
        <f t="shared" si="1"/>
        <v>0.72881355932203384</v>
      </c>
      <c r="L37" s="12">
        <v>28</v>
      </c>
      <c r="M37" s="12">
        <v>31</v>
      </c>
      <c r="N37" s="12">
        <v>34</v>
      </c>
      <c r="O37" s="36" t="s">
        <v>400</v>
      </c>
    </row>
    <row r="38" spans="1:15" s="23" customFormat="1" ht="45" customHeight="1" x14ac:dyDescent="0.35">
      <c r="A38" s="8" t="s">
        <v>139</v>
      </c>
      <c r="B38" s="12" t="s">
        <v>15</v>
      </c>
      <c r="C38" s="12" t="s">
        <v>16</v>
      </c>
      <c r="D38" s="12">
        <v>23</v>
      </c>
      <c r="E38" s="12">
        <v>132</v>
      </c>
      <c r="F38" s="12">
        <v>27</v>
      </c>
      <c r="G38" s="12">
        <v>35</v>
      </c>
      <c r="H38" s="39" t="s">
        <v>369</v>
      </c>
      <c r="I38" s="12">
        <f t="shared" ref="I38" si="2">G38</f>
        <v>35</v>
      </c>
      <c r="J38" s="19">
        <v>1</v>
      </c>
      <c r="K38" s="19">
        <f t="shared" ref="K38" si="3">I38/E38</f>
        <v>0.26515151515151514</v>
      </c>
      <c r="L38" s="12">
        <v>30</v>
      </c>
      <c r="M38" s="12">
        <v>35</v>
      </c>
      <c r="N38" s="12">
        <v>40</v>
      </c>
      <c r="O38" s="36" t="s">
        <v>380</v>
      </c>
    </row>
    <row r="39" spans="1:15" s="23" customFormat="1" x14ac:dyDescent="0.35">
      <c r="A39" s="69" t="s">
        <v>150</v>
      </c>
      <c r="B39" s="70"/>
      <c r="C39" s="70"/>
      <c r="D39" s="70"/>
      <c r="E39" s="70"/>
      <c r="F39" s="70"/>
      <c r="G39" s="70"/>
      <c r="H39" s="70"/>
      <c r="I39" s="70"/>
      <c r="J39" s="70"/>
      <c r="K39" s="70"/>
      <c r="L39" s="70"/>
      <c r="M39" s="70"/>
      <c r="N39" s="70"/>
      <c r="O39" s="70"/>
    </row>
    <row r="40" spans="1:15" s="23" customFormat="1" x14ac:dyDescent="0.35">
      <c r="A40" s="71" t="s">
        <v>13</v>
      </c>
      <c r="B40" s="70"/>
      <c r="C40" s="70"/>
      <c r="D40" s="70"/>
      <c r="E40" s="70"/>
      <c r="F40" s="70"/>
      <c r="G40" s="70"/>
      <c r="H40" s="70"/>
      <c r="I40" s="70"/>
      <c r="J40" s="70"/>
      <c r="K40" s="70"/>
      <c r="L40" s="70"/>
      <c r="M40" s="70"/>
      <c r="N40" s="70"/>
      <c r="O40" s="70"/>
    </row>
    <row r="41" spans="1:15" s="23" customFormat="1" ht="43.5" x14ac:dyDescent="0.35">
      <c r="A41" s="8" t="s">
        <v>151</v>
      </c>
      <c r="B41" s="12" t="s">
        <v>15</v>
      </c>
      <c r="C41" s="12" t="s">
        <v>16</v>
      </c>
      <c r="D41" s="12">
        <v>0</v>
      </c>
      <c r="E41" s="12">
        <v>1</v>
      </c>
      <c r="F41" s="12">
        <v>0</v>
      </c>
      <c r="G41" s="12">
        <v>0</v>
      </c>
      <c r="H41" s="38" t="s">
        <v>66</v>
      </c>
      <c r="I41" s="12">
        <v>0</v>
      </c>
      <c r="J41" s="20">
        <v>0</v>
      </c>
      <c r="K41" s="20">
        <v>0</v>
      </c>
      <c r="L41" s="12">
        <v>1</v>
      </c>
      <c r="M41" s="12">
        <v>0</v>
      </c>
      <c r="N41" s="12">
        <v>0</v>
      </c>
      <c r="O41" s="77" t="s">
        <v>405</v>
      </c>
    </row>
    <row r="42" spans="1:15" s="23" customFormat="1" x14ac:dyDescent="0.35">
      <c r="A42" s="71" t="s">
        <v>18</v>
      </c>
      <c r="B42" s="70"/>
      <c r="C42" s="70"/>
      <c r="D42" s="70"/>
      <c r="E42" s="70"/>
      <c r="F42" s="70"/>
      <c r="G42" s="70"/>
      <c r="H42" s="70"/>
      <c r="I42" s="70"/>
      <c r="J42" s="70"/>
      <c r="K42" s="70"/>
      <c r="L42" s="70"/>
      <c r="M42" s="70"/>
      <c r="N42" s="70"/>
      <c r="O42" s="70"/>
    </row>
    <row r="43" spans="1:15" s="23" customFormat="1" ht="43.5" x14ac:dyDescent="0.35">
      <c r="A43" s="8" t="s">
        <v>152</v>
      </c>
      <c r="B43" s="12" t="s">
        <v>20</v>
      </c>
      <c r="C43" s="12" t="s">
        <v>16</v>
      </c>
      <c r="D43" s="12">
        <v>0</v>
      </c>
      <c r="E43" s="12">
        <v>1</v>
      </c>
      <c r="F43" s="12">
        <v>0</v>
      </c>
      <c r="G43" s="12">
        <v>0</v>
      </c>
      <c r="H43" s="38" t="s">
        <v>66</v>
      </c>
      <c r="I43" s="12">
        <v>0</v>
      </c>
      <c r="J43" s="20">
        <v>0</v>
      </c>
      <c r="K43" s="20">
        <v>0</v>
      </c>
      <c r="L43" s="12">
        <v>1</v>
      </c>
      <c r="M43" s="12">
        <v>1</v>
      </c>
      <c r="N43" s="12">
        <v>1</v>
      </c>
      <c r="O43" s="77" t="s">
        <v>396</v>
      </c>
    </row>
    <row r="46" spans="1:15" ht="43.5" x14ac:dyDescent="0.35">
      <c r="A46" s="28" t="s">
        <v>465</v>
      </c>
      <c r="B46" s="17">
        <f>(J9+J19+J18+J15+J13+J12+J11+J25+J24+J30+J38+J37+J36+J35+J34+J33+J32)/17</f>
        <v>0.99632352941176472</v>
      </c>
      <c r="D46" s="28" t="s">
        <v>467</v>
      </c>
      <c r="E46" s="17">
        <f>(K9+K19+K18+K15+K13+K12+K11+K25+K24+K30+K38+K37+K36+K35+K34+K33+K32)/17</f>
        <v>0.4784625371866208</v>
      </c>
    </row>
    <row r="47" spans="1:15" ht="87" x14ac:dyDescent="0.35">
      <c r="A47" s="18" t="s">
        <v>466</v>
      </c>
      <c r="B47" s="17">
        <f>B46*0.17</f>
        <v>0.16937500000000003</v>
      </c>
      <c r="D47" s="28" t="s">
        <v>468</v>
      </c>
      <c r="E47" s="17">
        <f>E46*0.17</f>
        <v>8.1338631321725544E-2</v>
      </c>
    </row>
  </sheetData>
  <sheetProtection algorithmName="SHA-512" hashValue="1xX/tXkNrePqoV5lTVHxKym1iAaQ2SeSxCf3dlv/bAHAjoo9SFjbegpWC85pL0xtq6w4g2TwIPldQVuffdqVdg==" saltValue="ROrey0mbcAtzJJ8D4wET2g==" spinCount="100000" sheet="1" formatCells="0" formatColumns="0" formatRows="0" insertColumns="0" insertRows="0" insertHyperlinks="0" deleteColumns="0" deleteRows="0" sort="0" autoFilter="0" pivotTables="0"/>
  <mergeCells count="15">
    <mergeCell ref="A40:O40"/>
    <mergeCell ref="O41"/>
    <mergeCell ref="A42:O42"/>
    <mergeCell ref="O43"/>
    <mergeCell ref="A28:O28"/>
    <mergeCell ref="A29:O29"/>
    <mergeCell ref="A31:O31"/>
    <mergeCell ref="A39:O39"/>
    <mergeCell ref="A20:O20"/>
    <mergeCell ref="A21:O21"/>
    <mergeCell ref="O22"/>
    <mergeCell ref="A23:O23"/>
    <mergeCell ref="A7:O7"/>
    <mergeCell ref="A8:O8"/>
    <mergeCell ref="A10:O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zoomScale="90" zoomScaleNormal="90" workbookViewId="0">
      <pane ySplit="6" topLeftCell="A29" activePane="bottomLeft" state="frozen"/>
      <selection pane="bottomLeft" activeCell="G20" sqref="G20"/>
    </sheetView>
  </sheetViews>
  <sheetFormatPr baseColWidth="10" defaultColWidth="30" defaultRowHeight="14.5" x14ac:dyDescent="0.35"/>
  <cols>
    <col min="2" max="2" width="16.453125" style="11" bestFit="1" customWidth="1"/>
    <col min="3" max="3" width="14.1796875" style="11" customWidth="1"/>
    <col min="4" max="4" width="9" style="11" customWidth="1"/>
    <col min="5" max="5" width="13.26953125" style="11" customWidth="1"/>
    <col min="6" max="6" width="8.453125" style="11" customWidth="1"/>
    <col min="7" max="7" width="12.81640625" style="11" customWidth="1"/>
    <col min="8" max="8" width="40.54296875" style="9" customWidth="1"/>
    <col min="9" max="9" width="16.7265625" style="11" bestFit="1" customWidth="1"/>
    <col min="10" max="10" width="18.81640625" style="11" bestFit="1" customWidth="1"/>
    <col min="11" max="11" width="16.81640625" style="11" bestFit="1" customWidth="1"/>
    <col min="12" max="14" width="10.1796875" style="11" bestFit="1" customWidth="1"/>
  </cols>
  <sheetData>
    <row r="1" spans="1:15" x14ac:dyDescent="0.35">
      <c r="C1" s="13" t="s">
        <v>0</v>
      </c>
    </row>
    <row r="2" spans="1:15" x14ac:dyDescent="0.35">
      <c r="C2" s="13" t="s">
        <v>1</v>
      </c>
    </row>
    <row r="3" spans="1:15" x14ac:dyDescent="0.35">
      <c r="C3" s="13"/>
    </row>
    <row r="4" spans="1:15" x14ac:dyDescent="0.35">
      <c r="C4" s="13" t="s">
        <v>153</v>
      </c>
    </row>
    <row r="6" spans="1:15" s="9" customFormat="1" ht="29" x14ac:dyDescent="0.35">
      <c r="A6" s="31" t="s">
        <v>3</v>
      </c>
      <c r="B6" s="31" t="s">
        <v>4</v>
      </c>
      <c r="C6" s="35" t="s">
        <v>5</v>
      </c>
      <c r="D6" s="24" t="s">
        <v>6</v>
      </c>
      <c r="E6" s="35" t="s">
        <v>363</v>
      </c>
      <c r="F6" s="25" t="s">
        <v>7</v>
      </c>
      <c r="G6" s="26" t="s">
        <v>460</v>
      </c>
      <c r="H6" s="26" t="s">
        <v>461</v>
      </c>
      <c r="I6" s="34" t="s">
        <v>462</v>
      </c>
      <c r="J6" s="34" t="s">
        <v>463</v>
      </c>
      <c r="K6" s="34" t="s">
        <v>464</v>
      </c>
      <c r="L6" s="32" t="s">
        <v>8</v>
      </c>
      <c r="M6" s="32" t="s">
        <v>9</v>
      </c>
      <c r="N6" s="32" t="s">
        <v>10</v>
      </c>
      <c r="O6" s="31" t="s">
        <v>11</v>
      </c>
    </row>
    <row r="7" spans="1:15" x14ac:dyDescent="0.35">
      <c r="A7" s="78" t="s">
        <v>154</v>
      </c>
      <c r="B7" s="79"/>
      <c r="C7" s="79"/>
      <c r="D7" s="79"/>
      <c r="E7" s="79"/>
      <c r="F7" s="79"/>
      <c r="G7" s="79"/>
      <c r="H7" s="79"/>
      <c r="I7" s="79"/>
      <c r="J7" s="79"/>
      <c r="K7" s="79"/>
      <c r="L7" s="79"/>
      <c r="M7" s="79"/>
      <c r="N7" s="79"/>
      <c r="O7" s="79"/>
    </row>
    <row r="8" spans="1:15" x14ac:dyDescent="0.35">
      <c r="A8" s="80" t="s">
        <v>13</v>
      </c>
      <c r="B8" s="79"/>
      <c r="C8" s="79"/>
      <c r="D8" s="79"/>
      <c r="E8" s="79"/>
      <c r="F8" s="79"/>
      <c r="G8" s="79"/>
      <c r="H8" s="79"/>
      <c r="I8" s="79"/>
      <c r="J8" s="79"/>
      <c r="K8" s="79"/>
      <c r="L8" s="79"/>
      <c r="M8" s="79"/>
      <c r="N8" s="79"/>
      <c r="O8" s="79"/>
    </row>
    <row r="9" spans="1:15" s="23" customFormat="1" ht="246.5" x14ac:dyDescent="0.35">
      <c r="A9" s="8" t="s">
        <v>155</v>
      </c>
      <c r="B9" s="12" t="s">
        <v>15</v>
      </c>
      <c r="C9" s="12" t="s">
        <v>16</v>
      </c>
      <c r="D9" s="12">
        <v>4</v>
      </c>
      <c r="E9" s="12">
        <v>20</v>
      </c>
      <c r="F9" s="12">
        <v>3</v>
      </c>
      <c r="G9" s="12">
        <v>6</v>
      </c>
      <c r="H9" s="8" t="s">
        <v>156</v>
      </c>
      <c r="I9" s="12">
        <f>G9</f>
        <v>6</v>
      </c>
      <c r="J9" s="19">
        <v>1</v>
      </c>
      <c r="K9" s="19">
        <f>I9/E9</f>
        <v>0.3</v>
      </c>
      <c r="L9" s="12">
        <v>7</v>
      </c>
      <c r="M9" s="12">
        <v>7</v>
      </c>
      <c r="N9" s="12">
        <v>3</v>
      </c>
      <c r="O9" s="36" t="s">
        <v>406</v>
      </c>
    </row>
    <row r="10" spans="1:15" s="23" customFormat="1" x14ac:dyDescent="0.35">
      <c r="A10" s="71" t="s">
        <v>18</v>
      </c>
      <c r="B10" s="70"/>
      <c r="C10" s="70"/>
      <c r="D10" s="70"/>
      <c r="E10" s="70"/>
      <c r="F10" s="70"/>
      <c r="G10" s="70"/>
      <c r="H10" s="70"/>
      <c r="I10" s="70"/>
      <c r="J10" s="70"/>
      <c r="K10" s="70"/>
      <c r="L10" s="70"/>
      <c r="M10" s="70"/>
      <c r="N10" s="70"/>
      <c r="O10" s="70"/>
    </row>
    <row r="11" spans="1:15" s="23" customFormat="1" ht="130.5" x14ac:dyDescent="0.35">
      <c r="A11" s="8" t="s">
        <v>163</v>
      </c>
      <c r="B11" s="12" t="s">
        <v>15</v>
      </c>
      <c r="C11" s="12" t="s">
        <v>16</v>
      </c>
      <c r="D11" s="12">
        <v>4</v>
      </c>
      <c r="E11" s="12">
        <v>10</v>
      </c>
      <c r="F11" s="12">
        <v>1</v>
      </c>
      <c r="G11" s="12">
        <v>3</v>
      </c>
      <c r="H11" s="8" t="s">
        <v>164</v>
      </c>
      <c r="I11" s="12">
        <f>G11</f>
        <v>3</v>
      </c>
      <c r="J11" s="19">
        <v>1</v>
      </c>
      <c r="K11" s="19">
        <f>I11/E11</f>
        <v>0.3</v>
      </c>
      <c r="L11" s="12">
        <v>4</v>
      </c>
      <c r="M11" s="12">
        <v>4</v>
      </c>
      <c r="N11" s="12">
        <v>1</v>
      </c>
      <c r="O11" s="36" t="s">
        <v>410</v>
      </c>
    </row>
    <row r="12" spans="1:15" s="23" customFormat="1" ht="116" x14ac:dyDescent="0.35">
      <c r="A12" s="8" t="s">
        <v>161</v>
      </c>
      <c r="B12" s="12" t="s">
        <v>15</v>
      </c>
      <c r="C12" s="12" t="s">
        <v>16</v>
      </c>
      <c r="D12" s="12">
        <v>0</v>
      </c>
      <c r="E12" s="12">
        <v>10</v>
      </c>
      <c r="F12" s="12">
        <v>2</v>
      </c>
      <c r="G12" s="12">
        <v>3</v>
      </c>
      <c r="H12" s="8" t="s">
        <v>162</v>
      </c>
      <c r="I12" s="12">
        <f>G12</f>
        <v>3</v>
      </c>
      <c r="J12" s="19">
        <v>1</v>
      </c>
      <c r="K12" s="19">
        <f>I12/E12</f>
        <v>0.3</v>
      </c>
      <c r="L12" s="12">
        <v>3</v>
      </c>
      <c r="M12" s="12">
        <v>3</v>
      </c>
      <c r="N12" s="12">
        <v>2</v>
      </c>
      <c r="O12" s="36" t="s">
        <v>409</v>
      </c>
    </row>
    <row r="13" spans="1:15" s="23" customFormat="1" ht="87" x14ac:dyDescent="0.35">
      <c r="A13" s="8" t="s">
        <v>160</v>
      </c>
      <c r="B13" s="12" t="s">
        <v>15</v>
      </c>
      <c r="C13" s="12" t="s">
        <v>16</v>
      </c>
      <c r="D13" s="12">
        <v>0</v>
      </c>
      <c r="E13" s="12">
        <v>20</v>
      </c>
      <c r="F13" s="12">
        <v>0</v>
      </c>
      <c r="G13" s="12">
        <v>0</v>
      </c>
      <c r="H13" s="8" t="s">
        <v>66</v>
      </c>
      <c r="I13" s="12">
        <v>0</v>
      </c>
      <c r="J13" s="20">
        <v>0</v>
      </c>
      <c r="K13" s="20">
        <v>0</v>
      </c>
      <c r="L13" s="12">
        <v>7</v>
      </c>
      <c r="M13" s="12">
        <v>14</v>
      </c>
      <c r="N13" s="12">
        <v>20</v>
      </c>
      <c r="O13" s="36" t="s">
        <v>408</v>
      </c>
    </row>
    <row r="14" spans="1:15" s="23" customFormat="1" ht="87" x14ac:dyDescent="0.35">
      <c r="A14" s="8" t="s">
        <v>159</v>
      </c>
      <c r="B14" s="12" t="s">
        <v>15</v>
      </c>
      <c r="C14" s="12" t="s">
        <v>16</v>
      </c>
      <c r="D14" s="12">
        <v>0</v>
      </c>
      <c r="E14" s="12">
        <v>10</v>
      </c>
      <c r="F14" s="12">
        <v>0</v>
      </c>
      <c r="G14" s="12">
        <v>0</v>
      </c>
      <c r="H14" s="8" t="s">
        <v>66</v>
      </c>
      <c r="I14" s="12">
        <v>0</v>
      </c>
      <c r="J14" s="20">
        <v>0</v>
      </c>
      <c r="K14" s="20">
        <v>0</v>
      </c>
      <c r="L14" s="12">
        <v>3</v>
      </c>
      <c r="M14" s="12">
        <v>6</v>
      </c>
      <c r="N14" s="12">
        <v>10</v>
      </c>
      <c r="O14" s="36" t="s">
        <v>408</v>
      </c>
    </row>
    <row r="15" spans="1:15" s="23" customFormat="1" ht="43.5" x14ac:dyDescent="0.35">
      <c r="A15" s="8" t="s">
        <v>157</v>
      </c>
      <c r="B15" s="12" t="s">
        <v>15</v>
      </c>
      <c r="C15" s="12" t="s">
        <v>16</v>
      </c>
      <c r="D15" s="12">
        <v>2</v>
      </c>
      <c r="E15" s="12">
        <v>8</v>
      </c>
      <c r="F15" s="12">
        <v>2</v>
      </c>
      <c r="G15" s="12">
        <v>2</v>
      </c>
      <c r="H15" s="8" t="s">
        <v>158</v>
      </c>
      <c r="I15" s="12">
        <f>G15</f>
        <v>2</v>
      </c>
      <c r="J15" s="19">
        <f>G15/F15</f>
        <v>1</v>
      </c>
      <c r="K15" s="19">
        <f>I15/E15</f>
        <v>0.25</v>
      </c>
      <c r="L15" s="12">
        <v>2</v>
      </c>
      <c r="M15" s="12">
        <v>2</v>
      </c>
      <c r="N15" s="12">
        <v>2</v>
      </c>
      <c r="O15" s="36" t="s">
        <v>407</v>
      </c>
    </row>
    <row r="16" spans="1:15" s="23" customFormat="1" x14ac:dyDescent="0.35">
      <c r="A16" s="69" t="s">
        <v>165</v>
      </c>
      <c r="B16" s="70"/>
      <c r="C16" s="70"/>
      <c r="D16" s="70"/>
      <c r="E16" s="70"/>
      <c r="F16" s="70"/>
      <c r="G16" s="70"/>
      <c r="H16" s="70"/>
      <c r="I16" s="70"/>
      <c r="J16" s="70"/>
      <c r="K16" s="70"/>
      <c r="L16" s="70"/>
      <c r="M16" s="70"/>
      <c r="N16" s="70"/>
      <c r="O16" s="70"/>
    </row>
    <row r="17" spans="1:15" s="23" customFormat="1" x14ac:dyDescent="0.35">
      <c r="A17" s="71" t="s">
        <v>13</v>
      </c>
      <c r="B17" s="70"/>
      <c r="C17" s="70"/>
      <c r="D17" s="70"/>
      <c r="E17" s="70"/>
      <c r="F17" s="70"/>
      <c r="G17" s="70"/>
      <c r="H17" s="70"/>
      <c r="I17" s="70"/>
      <c r="J17" s="70"/>
      <c r="K17" s="70"/>
      <c r="L17" s="70"/>
      <c r="M17" s="70"/>
      <c r="N17" s="70"/>
      <c r="O17" s="70"/>
    </row>
    <row r="18" spans="1:15" s="23" customFormat="1" ht="81.75" customHeight="1" x14ac:dyDescent="0.35">
      <c r="A18" s="8" t="s">
        <v>166</v>
      </c>
      <c r="B18" s="12" t="s">
        <v>15</v>
      </c>
      <c r="C18" s="12" t="s">
        <v>16</v>
      </c>
      <c r="D18" s="12">
        <v>1</v>
      </c>
      <c r="E18" s="12">
        <v>4</v>
      </c>
      <c r="F18" s="12">
        <v>0</v>
      </c>
      <c r="G18" s="12">
        <v>1</v>
      </c>
      <c r="H18" s="8" t="s">
        <v>167</v>
      </c>
      <c r="I18" s="12">
        <f>G18</f>
        <v>1</v>
      </c>
      <c r="J18" s="19">
        <v>1</v>
      </c>
      <c r="K18" s="19">
        <f>I18/E18</f>
        <v>0.25</v>
      </c>
      <c r="L18" s="12">
        <v>1</v>
      </c>
      <c r="M18" s="12">
        <v>2</v>
      </c>
      <c r="N18" s="12">
        <v>1</v>
      </c>
      <c r="O18" s="72" t="s">
        <v>411</v>
      </c>
    </row>
    <row r="19" spans="1:15" s="23" customFormat="1" x14ac:dyDescent="0.35">
      <c r="A19" s="71" t="s">
        <v>18</v>
      </c>
      <c r="B19" s="70"/>
      <c r="C19" s="70"/>
      <c r="D19" s="70"/>
      <c r="E19" s="70"/>
      <c r="F19" s="70"/>
      <c r="G19" s="70"/>
      <c r="H19" s="70"/>
      <c r="I19" s="70"/>
      <c r="J19" s="70"/>
      <c r="K19" s="70"/>
      <c r="L19" s="70"/>
      <c r="M19" s="70"/>
      <c r="N19" s="70"/>
      <c r="O19" s="70"/>
    </row>
    <row r="20" spans="1:15" s="23" customFormat="1" ht="116" x14ac:dyDescent="0.35">
      <c r="A20" s="8" t="s">
        <v>181</v>
      </c>
      <c r="B20" s="12" t="s">
        <v>15</v>
      </c>
      <c r="C20" s="12" t="s">
        <v>16</v>
      </c>
      <c r="D20" s="12">
        <v>15</v>
      </c>
      <c r="E20" s="12">
        <v>35</v>
      </c>
      <c r="F20" s="12">
        <v>17</v>
      </c>
      <c r="G20" s="12">
        <v>17</v>
      </c>
      <c r="H20" s="36" t="s">
        <v>365</v>
      </c>
      <c r="I20" s="12">
        <f>G20</f>
        <v>17</v>
      </c>
      <c r="J20" s="19">
        <f>G20/F20</f>
        <v>1</v>
      </c>
      <c r="K20" s="19">
        <f>I20/E20</f>
        <v>0.48571428571428571</v>
      </c>
      <c r="L20" s="12">
        <v>23</v>
      </c>
      <c r="M20" s="12">
        <v>29</v>
      </c>
      <c r="N20" s="12">
        <v>35</v>
      </c>
      <c r="O20" s="36" t="s">
        <v>414</v>
      </c>
    </row>
    <row r="21" spans="1:15" s="23" customFormat="1" ht="72.5" x14ac:dyDescent="0.35">
      <c r="A21" s="8" t="s">
        <v>179</v>
      </c>
      <c r="B21" s="12" t="s">
        <v>15</v>
      </c>
      <c r="C21" s="12" t="s">
        <v>16</v>
      </c>
      <c r="D21" s="12">
        <v>1</v>
      </c>
      <c r="E21" s="12">
        <v>5</v>
      </c>
      <c r="F21" s="12">
        <v>0</v>
      </c>
      <c r="G21" s="12">
        <v>0</v>
      </c>
      <c r="H21" s="8" t="s">
        <v>180</v>
      </c>
      <c r="I21" s="12">
        <v>0</v>
      </c>
      <c r="J21" s="20">
        <v>0</v>
      </c>
      <c r="K21" s="20">
        <v>0</v>
      </c>
      <c r="L21" s="12">
        <v>1</v>
      </c>
      <c r="M21" s="12">
        <v>3</v>
      </c>
      <c r="N21" s="12">
        <v>5</v>
      </c>
      <c r="O21" s="36" t="s">
        <v>411</v>
      </c>
    </row>
    <row r="22" spans="1:15" s="23" customFormat="1" ht="72.5" x14ac:dyDescent="0.35">
      <c r="A22" s="8" t="s">
        <v>177</v>
      </c>
      <c r="B22" s="12" t="s">
        <v>15</v>
      </c>
      <c r="C22" s="12" t="s">
        <v>16</v>
      </c>
      <c r="D22" s="12">
        <v>61</v>
      </c>
      <c r="E22" s="12">
        <v>77</v>
      </c>
      <c r="F22" s="12">
        <v>0</v>
      </c>
      <c r="G22" s="12">
        <v>6</v>
      </c>
      <c r="H22" s="8" t="s">
        <v>178</v>
      </c>
      <c r="I22" s="12">
        <f>G22</f>
        <v>6</v>
      </c>
      <c r="J22" s="19">
        <v>1</v>
      </c>
      <c r="K22" s="19">
        <f>I22/E22</f>
        <v>7.792207792207792E-2</v>
      </c>
      <c r="L22" s="12">
        <v>7</v>
      </c>
      <c r="M22" s="12">
        <v>35</v>
      </c>
      <c r="N22" s="12">
        <v>35</v>
      </c>
      <c r="O22" s="36" t="s">
        <v>413</v>
      </c>
    </row>
    <row r="23" spans="1:15" s="23" customFormat="1" ht="72.5" x14ac:dyDescent="0.35">
      <c r="A23" s="8" t="s">
        <v>175</v>
      </c>
      <c r="B23" s="12" t="s">
        <v>15</v>
      </c>
      <c r="C23" s="12" t="s">
        <v>16</v>
      </c>
      <c r="D23" s="12">
        <v>38</v>
      </c>
      <c r="E23" s="12">
        <v>46</v>
      </c>
      <c r="F23" s="12">
        <v>0</v>
      </c>
      <c r="G23" s="12">
        <v>39</v>
      </c>
      <c r="H23" s="8" t="s">
        <v>176</v>
      </c>
      <c r="I23" s="12">
        <f>G23</f>
        <v>39</v>
      </c>
      <c r="J23" s="19">
        <v>1</v>
      </c>
      <c r="K23" s="19">
        <f>I23/E23</f>
        <v>0.84782608695652173</v>
      </c>
      <c r="L23" s="12">
        <v>6</v>
      </c>
      <c r="M23" s="12">
        <v>20</v>
      </c>
      <c r="N23" s="12">
        <v>20</v>
      </c>
      <c r="O23" s="36" t="s">
        <v>413</v>
      </c>
    </row>
    <row r="24" spans="1:15" s="23" customFormat="1" ht="72.5" x14ac:dyDescent="0.35">
      <c r="A24" s="8" t="s">
        <v>173</v>
      </c>
      <c r="B24" s="12" t="s">
        <v>15</v>
      </c>
      <c r="C24" s="12" t="s">
        <v>16</v>
      </c>
      <c r="D24" s="12">
        <v>197</v>
      </c>
      <c r="E24" s="12">
        <v>240</v>
      </c>
      <c r="F24" s="12">
        <v>0</v>
      </c>
      <c r="G24" s="12">
        <v>45</v>
      </c>
      <c r="H24" s="8" t="s">
        <v>174</v>
      </c>
      <c r="I24" s="12">
        <f>G24</f>
        <v>45</v>
      </c>
      <c r="J24" s="19">
        <v>1</v>
      </c>
      <c r="K24" s="19">
        <f>I24/E24</f>
        <v>0.1875</v>
      </c>
      <c r="L24" s="12">
        <v>40</v>
      </c>
      <c r="M24" s="12">
        <v>100</v>
      </c>
      <c r="N24" s="12">
        <v>100</v>
      </c>
      <c r="O24" s="36" t="s">
        <v>413</v>
      </c>
    </row>
    <row r="25" spans="1:15" s="23" customFormat="1" ht="72.5" x14ac:dyDescent="0.35">
      <c r="A25" s="8" t="s">
        <v>171</v>
      </c>
      <c r="B25" s="12" t="s">
        <v>15</v>
      </c>
      <c r="C25" s="12" t="s">
        <v>16</v>
      </c>
      <c r="D25" s="12">
        <v>44</v>
      </c>
      <c r="E25" s="12">
        <v>53</v>
      </c>
      <c r="F25" s="12">
        <v>0</v>
      </c>
      <c r="G25" s="12">
        <v>7</v>
      </c>
      <c r="H25" s="8" t="s">
        <v>172</v>
      </c>
      <c r="I25" s="12">
        <f>G25</f>
        <v>7</v>
      </c>
      <c r="J25" s="19">
        <v>1</v>
      </c>
      <c r="K25" s="19">
        <f>I25/E25</f>
        <v>0.13207547169811321</v>
      </c>
      <c r="L25" s="12">
        <v>9</v>
      </c>
      <c r="M25" s="12">
        <v>22</v>
      </c>
      <c r="N25" s="12">
        <v>22</v>
      </c>
      <c r="O25" s="36" t="s">
        <v>413</v>
      </c>
    </row>
    <row r="26" spans="1:15" s="23" customFormat="1" ht="72.5" x14ac:dyDescent="0.35">
      <c r="A26" s="8" t="s">
        <v>169</v>
      </c>
      <c r="B26" s="12" t="s">
        <v>15</v>
      </c>
      <c r="C26" s="12" t="s">
        <v>16</v>
      </c>
      <c r="D26" s="12">
        <v>12</v>
      </c>
      <c r="E26" s="12">
        <v>15</v>
      </c>
      <c r="F26" s="12">
        <v>0</v>
      </c>
      <c r="G26" s="12">
        <v>4</v>
      </c>
      <c r="H26" s="8" t="s">
        <v>170</v>
      </c>
      <c r="I26" s="12">
        <f>G26</f>
        <v>4</v>
      </c>
      <c r="J26" s="19">
        <v>1</v>
      </c>
      <c r="K26" s="19">
        <f>I26/E26</f>
        <v>0.26666666666666666</v>
      </c>
      <c r="L26" s="12">
        <v>3</v>
      </c>
      <c r="M26" s="12">
        <v>6</v>
      </c>
      <c r="N26" s="12">
        <v>6</v>
      </c>
      <c r="O26" s="36" t="s">
        <v>413</v>
      </c>
    </row>
    <row r="27" spans="1:15" s="23" customFormat="1" ht="116" x14ac:dyDescent="0.35">
      <c r="A27" s="8" t="s">
        <v>168</v>
      </c>
      <c r="B27" s="12" t="s">
        <v>15</v>
      </c>
      <c r="C27" s="12" t="s">
        <v>16</v>
      </c>
      <c r="D27" s="12">
        <v>0</v>
      </c>
      <c r="E27" s="12">
        <v>2</v>
      </c>
      <c r="F27" s="12">
        <v>0</v>
      </c>
      <c r="G27" s="12">
        <v>0</v>
      </c>
      <c r="H27" s="8" t="s">
        <v>81</v>
      </c>
      <c r="I27" s="12">
        <v>0</v>
      </c>
      <c r="J27" s="20">
        <v>0</v>
      </c>
      <c r="K27" s="20">
        <v>0</v>
      </c>
      <c r="L27" s="12">
        <v>0</v>
      </c>
      <c r="M27" s="12">
        <v>0</v>
      </c>
      <c r="N27" s="12">
        <v>2</v>
      </c>
      <c r="O27" s="36" t="s">
        <v>412</v>
      </c>
    </row>
    <row r="30" spans="1:15" ht="58" x14ac:dyDescent="0.35">
      <c r="A30" s="28" t="s">
        <v>470</v>
      </c>
      <c r="B30" s="17">
        <f>(J9+J15+J12+J11+J18+J26+J25+J24+J23+J22+J20)/11</f>
        <v>1</v>
      </c>
      <c r="D30" s="28" t="s">
        <v>471</v>
      </c>
      <c r="E30" s="17">
        <f>(K9+K15+K12+K11+K18+K26+K25+K24+K23+K22+K20)/11</f>
        <v>0.3088822353597877</v>
      </c>
    </row>
    <row r="31" spans="1:15" ht="101.5" x14ac:dyDescent="0.35">
      <c r="A31" s="18" t="s">
        <v>466</v>
      </c>
      <c r="B31" s="17">
        <f>B30*0.13</f>
        <v>0.13</v>
      </c>
      <c r="D31" s="28" t="s">
        <v>468</v>
      </c>
      <c r="E31" s="17">
        <f>E30*0.13</f>
        <v>4.0154690596772402E-2</v>
      </c>
    </row>
  </sheetData>
  <sheetProtection algorithmName="SHA-512" hashValue="GofBUnj/eoKGAd404PkJhtHDJR04lQHJw6DJzPxbsd4KwkdSg6rqVJGq5y/usfMtIfN30GJ+OVVtEYHjUc7V1A==" saltValue="uMP5NqIetGnK7o0PBi3U9w==" spinCount="100000" sheet="1" formatCells="0" formatColumns="0" formatRows="0" insertColumns="0" insertRows="0" insertHyperlinks="0" deleteColumns="0" deleteRows="0" sort="0" autoFilter="0" pivotTables="0"/>
  <mergeCells count="7">
    <mergeCell ref="A16:O16"/>
    <mergeCell ref="A17:O17"/>
    <mergeCell ref="O18"/>
    <mergeCell ref="A19:O19"/>
    <mergeCell ref="A7:O7"/>
    <mergeCell ref="A8:O8"/>
    <mergeCell ref="A10:O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8"/>
  <sheetViews>
    <sheetView topLeftCell="B1" workbookViewId="0">
      <pane ySplit="6" topLeftCell="A39" activePane="bottomLeft" state="frozen"/>
      <selection pane="bottomLeft" activeCell="H20" sqref="H20"/>
    </sheetView>
  </sheetViews>
  <sheetFormatPr baseColWidth="10" defaultColWidth="30" defaultRowHeight="14.5" x14ac:dyDescent="0.35"/>
  <cols>
    <col min="2" max="2" width="16.453125" style="11" bestFit="1" customWidth="1"/>
    <col min="3" max="3" width="14" style="11" customWidth="1"/>
    <col min="4" max="4" width="8.1796875" style="11" customWidth="1"/>
    <col min="5" max="5" width="12.453125" style="11" customWidth="1"/>
    <col min="6" max="6" width="9" style="11" customWidth="1"/>
    <col min="7" max="7" width="14.7265625" style="11" customWidth="1"/>
    <col min="8" max="8" width="41" customWidth="1"/>
    <col min="9" max="9" width="16.7265625" style="11" bestFit="1" customWidth="1"/>
    <col min="10" max="10" width="18.81640625" style="11" bestFit="1" customWidth="1"/>
    <col min="11" max="11" width="16.81640625" style="11" bestFit="1" customWidth="1"/>
    <col min="12" max="14" width="10.1796875" style="11" bestFit="1" customWidth="1"/>
  </cols>
  <sheetData>
    <row r="1" spans="1:15" x14ac:dyDescent="0.35">
      <c r="C1" s="13" t="s">
        <v>0</v>
      </c>
    </row>
    <row r="2" spans="1:15" x14ac:dyDescent="0.35">
      <c r="C2" s="13" t="s">
        <v>1</v>
      </c>
    </row>
    <row r="3" spans="1:15" x14ac:dyDescent="0.35">
      <c r="C3" s="13"/>
    </row>
    <row r="4" spans="1:15" x14ac:dyDescent="0.35">
      <c r="C4" s="13" t="s">
        <v>182</v>
      </c>
    </row>
    <row r="6" spans="1:15" s="9" customFormat="1" ht="29" x14ac:dyDescent="0.35">
      <c r="A6" s="31" t="s">
        <v>3</v>
      </c>
      <c r="B6" s="31" t="s">
        <v>4</v>
      </c>
      <c r="C6" s="35" t="s">
        <v>5</v>
      </c>
      <c r="D6" s="24" t="s">
        <v>6</v>
      </c>
      <c r="E6" s="35" t="s">
        <v>363</v>
      </c>
      <c r="F6" s="25" t="s">
        <v>7</v>
      </c>
      <c r="G6" s="26" t="s">
        <v>460</v>
      </c>
      <c r="H6" s="33" t="s">
        <v>461</v>
      </c>
      <c r="I6" s="34" t="s">
        <v>462</v>
      </c>
      <c r="J6" s="34" t="s">
        <v>463</v>
      </c>
      <c r="K6" s="34" t="s">
        <v>464</v>
      </c>
      <c r="L6" s="32" t="s">
        <v>8</v>
      </c>
      <c r="M6" s="32" t="s">
        <v>9</v>
      </c>
      <c r="N6" s="32" t="s">
        <v>10</v>
      </c>
      <c r="O6" s="31" t="s">
        <v>11</v>
      </c>
    </row>
    <row r="7" spans="1:15" x14ac:dyDescent="0.35">
      <c r="A7" s="78" t="s">
        <v>183</v>
      </c>
      <c r="B7" s="79"/>
      <c r="C7" s="79"/>
      <c r="D7" s="79"/>
      <c r="E7" s="79"/>
      <c r="F7" s="79"/>
      <c r="G7" s="79"/>
      <c r="H7" s="79"/>
      <c r="I7" s="79"/>
      <c r="J7" s="79"/>
      <c r="K7" s="79"/>
      <c r="L7" s="79"/>
      <c r="M7" s="79"/>
      <c r="N7" s="79"/>
      <c r="O7" s="79"/>
    </row>
    <row r="8" spans="1:15" x14ac:dyDescent="0.35">
      <c r="A8" s="80" t="s">
        <v>13</v>
      </c>
      <c r="B8" s="79"/>
      <c r="C8" s="79"/>
      <c r="D8" s="79"/>
      <c r="E8" s="79"/>
      <c r="F8" s="79"/>
      <c r="G8" s="79"/>
      <c r="H8" s="79"/>
      <c r="I8" s="79"/>
      <c r="J8" s="79"/>
      <c r="K8" s="79"/>
      <c r="L8" s="79"/>
      <c r="M8" s="79"/>
      <c r="N8" s="79"/>
      <c r="O8" s="79"/>
    </row>
    <row r="9" spans="1:15" s="23" customFormat="1" ht="304.5" x14ac:dyDescent="0.35">
      <c r="A9" s="40" t="s">
        <v>184</v>
      </c>
      <c r="B9" s="12" t="s">
        <v>15</v>
      </c>
      <c r="C9" s="12" t="s">
        <v>16</v>
      </c>
      <c r="D9" s="12">
        <v>100</v>
      </c>
      <c r="E9" s="12">
        <v>440</v>
      </c>
      <c r="F9" s="12">
        <v>92</v>
      </c>
      <c r="G9" s="54">
        <v>134</v>
      </c>
      <c r="H9" s="36" t="s">
        <v>370</v>
      </c>
      <c r="I9" s="12">
        <f>G9</f>
        <v>134</v>
      </c>
      <c r="J9" s="19">
        <v>1</v>
      </c>
      <c r="K9" s="19">
        <f>I9/E9</f>
        <v>0.30454545454545456</v>
      </c>
      <c r="L9" s="12">
        <v>110</v>
      </c>
      <c r="M9" s="12">
        <v>116</v>
      </c>
      <c r="N9" s="12">
        <v>122</v>
      </c>
      <c r="O9" s="72" t="s">
        <v>415</v>
      </c>
    </row>
    <row r="10" spans="1:15" s="23" customFormat="1" x14ac:dyDescent="0.35">
      <c r="A10" s="71" t="s">
        <v>18</v>
      </c>
      <c r="B10" s="70"/>
      <c r="C10" s="70"/>
      <c r="D10" s="70"/>
      <c r="E10" s="70"/>
      <c r="F10" s="70"/>
      <c r="G10" s="70"/>
      <c r="H10" s="70"/>
      <c r="I10" s="70"/>
      <c r="J10" s="70"/>
      <c r="K10" s="70"/>
      <c r="L10" s="70"/>
      <c r="M10" s="70"/>
      <c r="N10" s="70"/>
      <c r="O10" s="70"/>
    </row>
    <row r="11" spans="1:15" s="23" customFormat="1" ht="29" x14ac:dyDescent="0.35">
      <c r="A11" s="8" t="s">
        <v>192</v>
      </c>
      <c r="B11" s="12" t="s">
        <v>15</v>
      </c>
      <c r="C11" s="12" t="s">
        <v>16</v>
      </c>
      <c r="D11" s="12">
        <v>44</v>
      </c>
      <c r="E11" s="12">
        <v>100</v>
      </c>
      <c r="F11" s="12">
        <v>25</v>
      </c>
      <c r="G11" s="12">
        <v>36</v>
      </c>
      <c r="H11" s="8" t="s">
        <v>193</v>
      </c>
      <c r="I11" s="12">
        <f>G11</f>
        <v>36</v>
      </c>
      <c r="J11" s="19">
        <v>1</v>
      </c>
      <c r="K11" s="19">
        <f>I11/E11</f>
        <v>0.36</v>
      </c>
      <c r="L11" s="12">
        <v>25</v>
      </c>
      <c r="M11" s="12">
        <v>25</v>
      </c>
      <c r="N11" s="12">
        <v>25</v>
      </c>
      <c r="O11" s="36" t="s">
        <v>416</v>
      </c>
    </row>
    <row r="12" spans="1:15" s="23" customFormat="1" ht="29" x14ac:dyDescent="0.35">
      <c r="A12" s="8" t="s">
        <v>189</v>
      </c>
      <c r="B12" s="12" t="s">
        <v>15</v>
      </c>
      <c r="C12" s="12" t="s">
        <v>190</v>
      </c>
      <c r="D12" s="12">
        <v>1619170</v>
      </c>
      <c r="E12" s="12">
        <v>5000000</v>
      </c>
      <c r="F12" s="12">
        <v>1250000</v>
      </c>
      <c r="G12" s="12">
        <v>1779304110</v>
      </c>
      <c r="H12" s="8" t="s">
        <v>191</v>
      </c>
      <c r="I12" s="12">
        <f>G12</f>
        <v>1779304110</v>
      </c>
      <c r="J12" s="19">
        <v>1</v>
      </c>
      <c r="K12" s="19">
        <f>1779304/5000000</f>
        <v>0.35586079999999998</v>
      </c>
      <c r="L12" s="12">
        <v>1250000</v>
      </c>
      <c r="M12" s="12">
        <v>1250000</v>
      </c>
      <c r="N12" s="12">
        <v>1250000</v>
      </c>
      <c r="O12" s="36" t="s">
        <v>416</v>
      </c>
    </row>
    <row r="13" spans="1:15" s="23" customFormat="1" ht="101.5" x14ac:dyDescent="0.35">
      <c r="A13" s="8" t="s">
        <v>187</v>
      </c>
      <c r="B13" s="12" t="s">
        <v>15</v>
      </c>
      <c r="C13" s="12" t="s">
        <v>16</v>
      </c>
      <c r="D13" s="12">
        <v>14</v>
      </c>
      <c r="E13" s="12">
        <v>56</v>
      </c>
      <c r="F13" s="12">
        <v>14</v>
      </c>
      <c r="G13" s="12">
        <v>21</v>
      </c>
      <c r="H13" s="60" t="s">
        <v>188</v>
      </c>
      <c r="I13" s="12">
        <f>G13</f>
        <v>21</v>
      </c>
      <c r="J13" s="19">
        <v>1</v>
      </c>
      <c r="K13" s="19">
        <f>I13/E13</f>
        <v>0.375</v>
      </c>
      <c r="L13" s="12">
        <v>14</v>
      </c>
      <c r="M13" s="12">
        <v>14</v>
      </c>
      <c r="N13" s="12">
        <v>14</v>
      </c>
      <c r="O13" s="36" t="s">
        <v>416</v>
      </c>
    </row>
    <row r="14" spans="1:15" s="23" customFormat="1" ht="409.5" x14ac:dyDescent="0.35">
      <c r="A14" s="8" t="s">
        <v>185</v>
      </c>
      <c r="B14" s="12" t="s">
        <v>15</v>
      </c>
      <c r="C14" s="12" t="s">
        <v>16</v>
      </c>
      <c r="D14" s="12">
        <v>26</v>
      </c>
      <c r="E14" s="12">
        <v>20</v>
      </c>
      <c r="F14" s="12">
        <v>5</v>
      </c>
      <c r="G14" s="12">
        <v>5</v>
      </c>
      <c r="H14" s="8" t="s">
        <v>186</v>
      </c>
      <c r="I14" s="12">
        <f>G14</f>
        <v>5</v>
      </c>
      <c r="J14" s="19">
        <f>G14/F14</f>
        <v>1</v>
      </c>
      <c r="K14" s="19">
        <f>I14/E14</f>
        <v>0.25</v>
      </c>
      <c r="L14" s="12">
        <v>5</v>
      </c>
      <c r="M14" s="12">
        <v>5</v>
      </c>
      <c r="N14" s="12">
        <v>5</v>
      </c>
      <c r="O14" s="36" t="s">
        <v>416</v>
      </c>
    </row>
    <row r="15" spans="1:15" s="23" customFormat="1" x14ac:dyDescent="0.35">
      <c r="A15" s="69" t="s">
        <v>194</v>
      </c>
      <c r="B15" s="70"/>
      <c r="C15" s="70"/>
      <c r="D15" s="70"/>
      <c r="E15" s="70"/>
      <c r="F15" s="70"/>
      <c r="G15" s="70"/>
      <c r="H15" s="70"/>
      <c r="I15" s="70"/>
      <c r="J15" s="70"/>
      <c r="K15" s="70"/>
      <c r="L15" s="70"/>
      <c r="M15" s="70"/>
      <c r="N15" s="70"/>
      <c r="O15" s="70"/>
    </row>
    <row r="16" spans="1:15" s="23" customFormat="1" x14ac:dyDescent="0.35">
      <c r="A16" s="71" t="s">
        <v>13</v>
      </c>
      <c r="B16" s="70"/>
      <c r="C16" s="70"/>
      <c r="D16" s="70"/>
      <c r="E16" s="70"/>
      <c r="F16" s="70"/>
      <c r="G16" s="70"/>
      <c r="H16" s="70"/>
      <c r="I16" s="70"/>
      <c r="J16" s="70"/>
      <c r="K16" s="70"/>
      <c r="L16" s="70"/>
      <c r="M16" s="70"/>
      <c r="N16" s="70"/>
      <c r="O16" s="70"/>
    </row>
    <row r="17" spans="1:15" s="23" customFormat="1" ht="130.5" x14ac:dyDescent="0.35">
      <c r="A17" s="8" t="s">
        <v>195</v>
      </c>
      <c r="B17" s="12" t="s">
        <v>15</v>
      </c>
      <c r="C17" s="12" t="s">
        <v>16</v>
      </c>
      <c r="D17" s="12">
        <v>0</v>
      </c>
      <c r="E17" s="12">
        <v>1</v>
      </c>
      <c r="F17" s="12">
        <v>1</v>
      </c>
      <c r="G17" s="12">
        <v>1</v>
      </c>
      <c r="H17" s="40" t="s">
        <v>456</v>
      </c>
      <c r="I17" s="12">
        <f>G17</f>
        <v>1</v>
      </c>
      <c r="J17" s="19">
        <f>G17/F17</f>
        <v>1</v>
      </c>
      <c r="K17" s="19">
        <f>I17/E17</f>
        <v>1</v>
      </c>
      <c r="L17" s="12">
        <v>0</v>
      </c>
      <c r="M17" s="12">
        <v>0</v>
      </c>
      <c r="N17" s="12">
        <v>0</v>
      </c>
      <c r="O17" s="72" t="s">
        <v>417</v>
      </c>
    </row>
    <row r="18" spans="1:15" s="23" customFormat="1" x14ac:dyDescent="0.35">
      <c r="A18" s="71" t="s">
        <v>18</v>
      </c>
      <c r="B18" s="70"/>
      <c r="C18" s="70"/>
      <c r="D18" s="70"/>
      <c r="E18" s="70"/>
      <c r="F18" s="70"/>
      <c r="G18" s="70"/>
      <c r="H18" s="70"/>
      <c r="I18" s="70"/>
      <c r="J18" s="70"/>
      <c r="K18" s="70"/>
      <c r="L18" s="70"/>
      <c r="M18" s="70"/>
      <c r="N18" s="70"/>
      <c r="O18" s="70"/>
    </row>
    <row r="19" spans="1:15" s="23" customFormat="1" ht="58" x14ac:dyDescent="0.35">
      <c r="A19" s="8" t="s">
        <v>200</v>
      </c>
      <c r="B19" s="12" t="s">
        <v>15</v>
      </c>
      <c r="C19" s="12" t="s">
        <v>16</v>
      </c>
      <c r="D19" s="12">
        <v>50</v>
      </c>
      <c r="E19" s="12">
        <v>650</v>
      </c>
      <c r="F19" s="12">
        <v>50</v>
      </c>
      <c r="G19" s="12">
        <v>123</v>
      </c>
      <c r="H19" s="8" t="s">
        <v>201</v>
      </c>
      <c r="I19" s="12">
        <f>G19</f>
        <v>123</v>
      </c>
      <c r="J19" s="19">
        <v>1</v>
      </c>
      <c r="K19" s="19">
        <f>I19/E19</f>
        <v>0.18923076923076923</v>
      </c>
      <c r="L19" s="12">
        <v>100</v>
      </c>
      <c r="M19" s="12">
        <v>200</v>
      </c>
      <c r="N19" s="12">
        <v>300</v>
      </c>
      <c r="O19" s="36" t="s">
        <v>420</v>
      </c>
    </row>
    <row r="20" spans="1:15" s="23" customFormat="1" ht="116" x14ac:dyDescent="0.35">
      <c r="A20" s="8" t="s">
        <v>199</v>
      </c>
      <c r="B20" s="12" t="s">
        <v>15</v>
      </c>
      <c r="C20" s="12" t="s">
        <v>16</v>
      </c>
      <c r="D20" s="12">
        <v>692</v>
      </c>
      <c r="E20" s="12">
        <v>3319</v>
      </c>
      <c r="F20" s="12">
        <v>751</v>
      </c>
      <c r="G20" s="54">
        <v>807</v>
      </c>
      <c r="H20" s="63" t="s">
        <v>481</v>
      </c>
      <c r="I20" s="12">
        <f>G20</f>
        <v>807</v>
      </c>
      <c r="J20" s="19">
        <v>1</v>
      </c>
      <c r="K20" s="19">
        <f>I20/E20</f>
        <v>0.24314552576077131</v>
      </c>
      <c r="L20" s="12">
        <v>791</v>
      </c>
      <c r="M20" s="12">
        <v>878</v>
      </c>
      <c r="N20" s="12">
        <v>899</v>
      </c>
      <c r="O20" s="36" t="s">
        <v>421</v>
      </c>
    </row>
    <row r="21" spans="1:15" s="23" customFormat="1" ht="43.5" x14ac:dyDescent="0.35">
      <c r="A21" s="8" t="s">
        <v>198</v>
      </c>
      <c r="B21" s="12" t="s">
        <v>15</v>
      </c>
      <c r="C21" s="12" t="s">
        <v>42</v>
      </c>
      <c r="D21" s="12">
        <v>15</v>
      </c>
      <c r="E21" s="12">
        <v>25</v>
      </c>
      <c r="F21" s="12">
        <v>0</v>
      </c>
      <c r="G21" s="12">
        <v>0</v>
      </c>
      <c r="H21" s="8" t="s">
        <v>66</v>
      </c>
      <c r="I21" s="12">
        <v>0</v>
      </c>
      <c r="J21" s="20">
        <v>0</v>
      </c>
      <c r="K21" s="20">
        <v>0</v>
      </c>
      <c r="L21" s="12">
        <v>10</v>
      </c>
      <c r="M21" s="12">
        <v>15</v>
      </c>
      <c r="N21" s="12">
        <v>25</v>
      </c>
      <c r="O21" s="36" t="s">
        <v>420</v>
      </c>
    </row>
    <row r="22" spans="1:15" s="23" customFormat="1" ht="101.5" x14ac:dyDescent="0.35">
      <c r="A22" s="8" t="s">
        <v>196</v>
      </c>
      <c r="B22" s="12" t="s">
        <v>15</v>
      </c>
      <c r="C22" s="12" t="s">
        <v>16</v>
      </c>
      <c r="D22" s="12">
        <v>201</v>
      </c>
      <c r="E22" s="12">
        <v>230</v>
      </c>
      <c r="F22" s="12">
        <v>200</v>
      </c>
      <c r="G22" s="12">
        <v>380</v>
      </c>
      <c r="H22" s="8" t="s">
        <v>197</v>
      </c>
      <c r="I22" s="12">
        <f>G22</f>
        <v>380</v>
      </c>
      <c r="J22" s="19">
        <v>1</v>
      </c>
      <c r="K22" s="19">
        <v>1</v>
      </c>
      <c r="L22" s="12">
        <v>210</v>
      </c>
      <c r="M22" s="12">
        <v>220</v>
      </c>
      <c r="N22" s="12">
        <v>230</v>
      </c>
      <c r="O22" s="36" t="s">
        <v>418</v>
      </c>
    </row>
    <row r="23" spans="1:15" s="23" customFormat="1" x14ac:dyDescent="0.35">
      <c r="A23" s="69" t="s">
        <v>202</v>
      </c>
      <c r="B23" s="70"/>
      <c r="C23" s="70"/>
      <c r="D23" s="70"/>
      <c r="E23" s="70"/>
      <c r="F23" s="70"/>
      <c r="G23" s="70"/>
      <c r="H23" s="70"/>
      <c r="I23" s="70"/>
      <c r="J23" s="70"/>
      <c r="K23" s="70"/>
      <c r="L23" s="70"/>
      <c r="M23" s="70"/>
      <c r="N23" s="70"/>
      <c r="O23" s="70"/>
    </row>
    <row r="24" spans="1:15" s="23" customFormat="1" x14ac:dyDescent="0.35">
      <c r="A24" s="71" t="s">
        <v>13</v>
      </c>
      <c r="B24" s="70"/>
      <c r="C24" s="70"/>
      <c r="D24" s="70"/>
      <c r="E24" s="70"/>
      <c r="F24" s="70"/>
      <c r="G24" s="70"/>
      <c r="H24" s="70"/>
      <c r="I24" s="70"/>
      <c r="J24" s="70"/>
      <c r="K24" s="70"/>
      <c r="L24" s="70"/>
      <c r="M24" s="70"/>
      <c r="N24" s="70"/>
      <c r="O24" s="70"/>
    </row>
    <row r="25" spans="1:15" s="23" customFormat="1" ht="43.5" x14ac:dyDescent="0.35">
      <c r="A25" s="8" t="s">
        <v>203</v>
      </c>
      <c r="B25" s="12" t="s">
        <v>15</v>
      </c>
      <c r="C25" s="12" t="s">
        <v>16</v>
      </c>
      <c r="D25" s="12">
        <v>37</v>
      </c>
      <c r="E25" s="12">
        <v>317</v>
      </c>
      <c r="F25" s="12">
        <v>81</v>
      </c>
      <c r="G25" s="12">
        <v>314</v>
      </c>
      <c r="H25" s="60" t="s">
        <v>204</v>
      </c>
      <c r="I25" s="12">
        <f>G25</f>
        <v>314</v>
      </c>
      <c r="J25" s="19">
        <v>1</v>
      </c>
      <c r="K25" s="19">
        <f>I25/E25</f>
        <v>0.99053627760252361</v>
      </c>
      <c r="L25" s="12">
        <v>78</v>
      </c>
      <c r="M25" s="12">
        <v>78</v>
      </c>
      <c r="N25" s="12">
        <v>80</v>
      </c>
      <c r="O25" s="72" t="s">
        <v>419</v>
      </c>
    </row>
    <row r="26" spans="1:15" s="23" customFormat="1" x14ac:dyDescent="0.35">
      <c r="A26" s="71" t="s">
        <v>18</v>
      </c>
      <c r="B26" s="70"/>
      <c r="C26" s="70"/>
      <c r="D26" s="70"/>
      <c r="E26" s="70"/>
      <c r="F26" s="70"/>
      <c r="G26" s="70"/>
      <c r="H26" s="70"/>
      <c r="I26" s="70"/>
      <c r="J26" s="70"/>
      <c r="K26" s="70"/>
      <c r="L26" s="70"/>
      <c r="M26" s="70"/>
      <c r="N26" s="70"/>
      <c r="O26" s="70"/>
    </row>
    <row r="27" spans="1:15" s="23" customFormat="1" ht="87" x14ac:dyDescent="0.35">
      <c r="A27" s="8" t="s">
        <v>209</v>
      </c>
      <c r="B27" s="12" t="s">
        <v>15</v>
      </c>
      <c r="C27" s="12" t="s">
        <v>16</v>
      </c>
      <c r="D27" s="12">
        <v>33</v>
      </c>
      <c r="E27" s="12">
        <v>311</v>
      </c>
      <c r="F27" s="12">
        <v>77</v>
      </c>
      <c r="G27" s="12">
        <v>310</v>
      </c>
      <c r="H27" s="8" t="s">
        <v>210</v>
      </c>
      <c r="I27" s="12">
        <f>G27</f>
        <v>310</v>
      </c>
      <c r="J27" s="19">
        <v>1</v>
      </c>
      <c r="K27" s="41">
        <f>I27/E27</f>
        <v>0.99678456591639875</v>
      </c>
      <c r="L27" s="12">
        <v>78</v>
      </c>
      <c r="M27" s="12">
        <v>78</v>
      </c>
      <c r="N27" s="12">
        <v>78</v>
      </c>
      <c r="O27" s="36" t="s">
        <v>419</v>
      </c>
    </row>
    <row r="28" spans="1:15" s="23" customFormat="1" ht="217.5" x14ac:dyDescent="0.35">
      <c r="A28" s="8" t="s">
        <v>207</v>
      </c>
      <c r="B28" s="12" t="s">
        <v>15</v>
      </c>
      <c r="C28" s="12" t="s">
        <v>16</v>
      </c>
      <c r="D28" s="12">
        <v>0</v>
      </c>
      <c r="E28" s="12">
        <v>1</v>
      </c>
      <c r="F28" s="12">
        <v>0</v>
      </c>
      <c r="G28" s="12">
        <v>0</v>
      </c>
      <c r="H28" s="63" t="s">
        <v>208</v>
      </c>
      <c r="I28" s="12">
        <v>0</v>
      </c>
      <c r="J28" s="20">
        <v>0</v>
      </c>
      <c r="K28" s="20">
        <v>0</v>
      </c>
      <c r="L28" s="12">
        <v>1</v>
      </c>
      <c r="M28" s="12">
        <v>0</v>
      </c>
      <c r="N28" s="12">
        <v>0</v>
      </c>
      <c r="O28" s="36" t="s">
        <v>422</v>
      </c>
    </row>
    <row r="29" spans="1:15" s="23" customFormat="1" ht="58" x14ac:dyDescent="0.35">
      <c r="A29" s="8" t="s">
        <v>205</v>
      </c>
      <c r="B29" s="12" t="s">
        <v>15</v>
      </c>
      <c r="C29" s="12" t="s">
        <v>16</v>
      </c>
      <c r="D29" s="12">
        <v>4</v>
      </c>
      <c r="E29" s="12">
        <v>6</v>
      </c>
      <c r="F29" s="12">
        <v>4</v>
      </c>
      <c r="G29" s="12">
        <v>4</v>
      </c>
      <c r="H29" s="8" t="s">
        <v>206</v>
      </c>
      <c r="I29" s="12">
        <f>G29</f>
        <v>4</v>
      </c>
      <c r="J29" s="19">
        <f>G29/F29</f>
        <v>1</v>
      </c>
      <c r="K29" s="19">
        <f>I29/E29</f>
        <v>0.66666666666666663</v>
      </c>
      <c r="L29" s="12">
        <v>0</v>
      </c>
      <c r="M29" s="12">
        <v>0</v>
      </c>
      <c r="N29" s="12">
        <v>6</v>
      </c>
      <c r="O29" s="36" t="s">
        <v>419</v>
      </c>
    </row>
    <row r="30" spans="1:15" s="23" customFormat="1" x14ac:dyDescent="0.35">
      <c r="A30" s="69" t="s">
        <v>211</v>
      </c>
      <c r="B30" s="70"/>
      <c r="C30" s="70"/>
      <c r="D30" s="70"/>
      <c r="E30" s="70"/>
      <c r="F30" s="70"/>
      <c r="G30" s="70"/>
      <c r="H30" s="70"/>
      <c r="I30" s="70"/>
      <c r="J30" s="70"/>
      <c r="K30" s="70"/>
      <c r="L30" s="70"/>
      <c r="M30" s="70"/>
      <c r="N30" s="70"/>
      <c r="O30" s="70"/>
    </row>
    <row r="31" spans="1:15" s="23" customFormat="1" x14ac:dyDescent="0.35">
      <c r="A31" s="71" t="s">
        <v>13</v>
      </c>
      <c r="B31" s="70"/>
      <c r="C31" s="70"/>
      <c r="D31" s="70"/>
      <c r="E31" s="70"/>
      <c r="F31" s="70"/>
      <c r="G31" s="70"/>
      <c r="H31" s="70"/>
      <c r="I31" s="70"/>
      <c r="J31" s="70"/>
      <c r="K31" s="70"/>
      <c r="L31" s="70"/>
      <c r="M31" s="70"/>
      <c r="N31" s="70"/>
      <c r="O31" s="70"/>
    </row>
    <row r="32" spans="1:15" s="23" customFormat="1" x14ac:dyDescent="0.35">
      <c r="A32" s="8" t="s">
        <v>212</v>
      </c>
      <c r="B32" s="12" t="s">
        <v>15</v>
      </c>
      <c r="C32" s="12" t="s">
        <v>16</v>
      </c>
      <c r="D32" s="12">
        <v>0</v>
      </c>
      <c r="E32" s="12">
        <v>1</v>
      </c>
      <c r="F32" s="12">
        <v>0</v>
      </c>
      <c r="G32" s="12">
        <v>0</v>
      </c>
      <c r="H32" s="8" t="s">
        <v>66</v>
      </c>
      <c r="I32" s="12">
        <v>0</v>
      </c>
      <c r="J32" s="20">
        <v>0</v>
      </c>
      <c r="K32" s="20">
        <v>0</v>
      </c>
      <c r="L32" s="12">
        <v>1</v>
      </c>
      <c r="M32" s="12">
        <v>0</v>
      </c>
      <c r="N32" s="12">
        <v>0</v>
      </c>
      <c r="O32" s="72" t="s">
        <v>423</v>
      </c>
    </row>
    <row r="33" spans="1:15" s="23" customFormat="1" x14ac:dyDescent="0.35">
      <c r="A33" s="71" t="s">
        <v>18</v>
      </c>
      <c r="B33" s="70"/>
      <c r="C33" s="70"/>
      <c r="D33" s="70"/>
      <c r="E33" s="70"/>
      <c r="F33" s="70"/>
      <c r="G33" s="70"/>
      <c r="H33" s="70"/>
      <c r="I33" s="70"/>
      <c r="J33" s="70"/>
      <c r="K33" s="70"/>
      <c r="L33" s="70"/>
      <c r="M33" s="70"/>
      <c r="N33" s="70"/>
      <c r="O33" s="70"/>
    </row>
    <row r="34" spans="1:15" s="23" customFormat="1" ht="43.5" x14ac:dyDescent="0.35">
      <c r="A34" s="8" t="s">
        <v>221</v>
      </c>
      <c r="B34" s="12" t="s">
        <v>15</v>
      </c>
      <c r="C34" s="12" t="s">
        <v>16</v>
      </c>
      <c r="D34" s="12">
        <v>0</v>
      </c>
      <c r="E34" s="12">
        <v>3</v>
      </c>
      <c r="F34" s="12">
        <v>1</v>
      </c>
      <c r="G34" s="12">
        <v>1</v>
      </c>
      <c r="H34" s="8" t="s">
        <v>222</v>
      </c>
      <c r="I34" s="12">
        <f>G34</f>
        <v>1</v>
      </c>
      <c r="J34" s="19">
        <f>G34/F34</f>
        <v>1</v>
      </c>
      <c r="K34" s="19">
        <f>I34/E34</f>
        <v>0.33333333333333331</v>
      </c>
      <c r="L34" s="12">
        <v>2</v>
      </c>
      <c r="M34" s="12">
        <v>2</v>
      </c>
      <c r="N34" s="12">
        <v>3</v>
      </c>
      <c r="O34" s="36" t="s">
        <v>423</v>
      </c>
    </row>
    <row r="35" spans="1:15" s="23" customFormat="1" ht="43.5" x14ac:dyDescent="0.35">
      <c r="A35" s="8" t="s">
        <v>219</v>
      </c>
      <c r="B35" s="12" t="s">
        <v>15</v>
      </c>
      <c r="C35" s="12" t="s">
        <v>16</v>
      </c>
      <c r="D35" s="12">
        <v>52</v>
      </c>
      <c r="E35" s="12">
        <v>120</v>
      </c>
      <c r="F35" s="12">
        <v>30</v>
      </c>
      <c r="G35" s="12">
        <v>39</v>
      </c>
      <c r="H35" s="8" t="s">
        <v>220</v>
      </c>
      <c r="I35" s="12">
        <f>G35</f>
        <v>39</v>
      </c>
      <c r="J35" s="19">
        <v>1</v>
      </c>
      <c r="K35" s="19">
        <f>I35/E35</f>
        <v>0.32500000000000001</v>
      </c>
      <c r="L35" s="12">
        <v>30</v>
      </c>
      <c r="M35" s="12">
        <v>30</v>
      </c>
      <c r="N35" s="12">
        <v>30</v>
      </c>
      <c r="O35" s="36" t="s">
        <v>423</v>
      </c>
    </row>
    <row r="36" spans="1:15" s="23" customFormat="1" ht="43.5" x14ac:dyDescent="0.35">
      <c r="A36" s="8" t="s">
        <v>217</v>
      </c>
      <c r="B36" s="12" t="s">
        <v>15</v>
      </c>
      <c r="C36" s="12" t="s">
        <v>16</v>
      </c>
      <c r="D36" s="12">
        <v>1480</v>
      </c>
      <c r="E36" s="12">
        <v>3000</v>
      </c>
      <c r="F36" s="12">
        <v>750</v>
      </c>
      <c r="G36" s="12">
        <v>1034</v>
      </c>
      <c r="H36" s="8" t="s">
        <v>218</v>
      </c>
      <c r="I36" s="12">
        <f>G36</f>
        <v>1034</v>
      </c>
      <c r="J36" s="19">
        <v>1</v>
      </c>
      <c r="K36" s="19">
        <f>I36/E36</f>
        <v>0.34466666666666668</v>
      </c>
      <c r="L36" s="12">
        <v>750</v>
      </c>
      <c r="M36" s="12">
        <v>750</v>
      </c>
      <c r="N36" s="12">
        <v>750</v>
      </c>
      <c r="O36" s="36" t="s">
        <v>423</v>
      </c>
    </row>
    <row r="37" spans="1:15" s="23" customFormat="1" ht="58" x14ac:dyDescent="0.35">
      <c r="A37" s="8" t="s">
        <v>215</v>
      </c>
      <c r="B37" s="12" t="s">
        <v>20</v>
      </c>
      <c r="C37" s="12" t="s">
        <v>16</v>
      </c>
      <c r="D37" s="12">
        <v>151</v>
      </c>
      <c r="E37" s="12">
        <v>151</v>
      </c>
      <c r="F37" s="12">
        <v>151</v>
      </c>
      <c r="G37" s="12">
        <v>151</v>
      </c>
      <c r="H37" s="60" t="s">
        <v>216</v>
      </c>
      <c r="I37" s="12">
        <f>G37</f>
        <v>151</v>
      </c>
      <c r="J37" s="19">
        <f>G37/F37</f>
        <v>1</v>
      </c>
      <c r="K37" s="19">
        <f>I37/E37</f>
        <v>1</v>
      </c>
      <c r="L37" s="12">
        <v>151</v>
      </c>
      <c r="M37" s="12">
        <v>151</v>
      </c>
      <c r="N37" s="12">
        <v>151</v>
      </c>
      <c r="O37" s="36" t="s">
        <v>381</v>
      </c>
    </row>
    <row r="38" spans="1:15" s="23" customFormat="1" ht="58" x14ac:dyDescent="0.35">
      <c r="A38" s="8" t="s">
        <v>213</v>
      </c>
      <c r="B38" s="12" t="s">
        <v>20</v>
      </c>
      <c r="C38" s="12" t="s">
        <v>16</v>
      </c>
      <c r="D38" s="12">
        <v>111</v>
      </c>
      <c r="E38" s="12">
        <v>111</v>
      </c>
      <c r="F38" s="12">
        <v>111</v>
      </c>
      <c r="G38" s="12">
        <v>111</v>
      </c>
      <c r="H38" s="60" t="s">
        <v>214</v>
      </c>
      <c r="I38" s="12">
        <f>G38</f>
        <v>111</v>
      </c>
      <c r="J38" s="19">
        <f>G38/F38</f>
        <v>1</v>
      </c>
      <c r="K38" s="19">
        <f>I38/E38</f>
        <v>1</v>
      </c>
      <c r="L38" s="12">
        <v>111</v>
      </c>
      <c r="M38" s="12">
        <v>111</v>
      </c>
      <c r="N38" s="12">
        <v>111</v>
      </c>
      <c r="O38" s="36" t="s">
        <v>381</v>
      </c>
    </row>
    <row r="39" spans="1:15" s="23" customFormat="1" x14ac:dyDescent="0.35">
      <c r="A39" s="69" t="s">
        <v>223</v>
      </c>
      <c r="B39" s="70"/>
      <c r="C39" s="70"/>
      <c r="D39" s="70"/>
      <c r="E39" s="70"/>
      <c r="F39" s="70"/>
      <c r="G39" s="70"/>
      <c r="H39" s="70"/>
      <c r="I39" s="70"/>
      <c r="J39" s="70"/>
      <c r="K39" s="70"/>
      <c r="L39" s="70"/>
      <c r="M39" s="70"/>
      <c r="N39" s="70"/>
      <c r="O39" s="70"/>
    </row>
    <row r="40" spans="1:15" s="23" customFormat="1" x14ac:dyDescent="0.35">
      <c r="A40" s="71" t="s">
        <v>13</v>
      </c>
      <c r="B40" s="70"/>
      <c r="C40" s="70"/>
      <c r="D40" s="70"/>
      <c r="E40" s="70"/>
      <c r="F40" s="70"/>
      <c r="G40" s="70"/>
      <c r="H40" s="70"/>
      <c r="I40" s="70"/>
      <c r="J40" s="70"/>
      <c r="K40" s="70"/>
      <c r="L40" s="70"/>
      <c r="M40" s="70"/>
      <c r="N40" s="70"/>
      <c r="O40" s="70"/>
    </row>
    <row r="41" spans="1:15" s="23" customFormat="1" ht="29" x14ac:dyDescent="0.35">
      <c r="A41" s="8" t="s">
        <v>224</v>
      </c>
      <c r="B41" s="12" t="s">
        <v>15</v>
      </c>
      <c r="C41" s="12" t="s">
        <v>16</v>
      </c>
      <c r="D41" s="12">
        <v>0</v>
      </c>
      <c r="E41" s="12">
        <v>7</v>
      </c>
      <c r="F41" s="12">
        <v>0</v>
      </c>
      <c r="G41" s="12">
        <v>0</v>
      </c>
      <c r="H41" s="8" t="s">
        <v>66</v>
      </c>
      <c r="I41" s="12">
        <v>0</v>
      </c>
      <c r="J41" s="20">
        <v>0</v>
      </c>
      <c r="K41" s="20">
        <v>0</v>
      </c>
      <c r="L41" s="12">
        <v>7</v>
      </c>
      <c r="M41" s="12">
        <v>0</v>
      </c>
      <c r="N41" s="12">
        <v>0</v>
      </c>
      <c r="O41" s="72" t="s">
        <v>424</v>
      </c>
    </row>
    <row r="42" spans="1:15" s="23" customFormat="1" x14ac:dyDescent="0.35">
      <c r="A42" s="71" t="s">
        <v>18</v>
      </c>
      <c r="B42" s="70"/>
      <c r="C42" s="70"/>
      <c r="D42" s="70"/>
      <c r="E42" s="70"/>
      <c r="F42" s="70"/>
      <c r="G42" s="70"/>
      <c r="H42" s="70"/>
      <c r="I42" s="70"/>
      <c r="J42" s="70"/>
      <c r="K42" s="70"/>
      <c r="L42" s="70"/>
      <c r="M42" s="70"/>
      <c r="N42" s="70"/>
      <c r="O42" s="70"/>
    </row>
    <row r="43" spans="1:15" s="23" customFormat="1" ht="29" x14ac:dyDescent="0.35">
      <c r="A43" s="8" t="s">
        <v>227</v>
      </c>
      <c r="B43" s="12" t="s">
        <v>15</v>
      </c>
      <c r="C43" s="12" t="s">
        <v>16</v>
      </c>
      <c r="D43" s="12">
        <v>4</v>
      </c>
      <c r="E43" s="12">
        <v>7</v>
      </c>
      <c r="F43" s="12">
        <v>0</v>
      </c>
      <c r="G43" s="12">
        <v>0</v>
      </c>
      <c r="H43" s="8" t="s">
        <v>66</v>
      </c>
      <c r="I43" s="12">
        <v>0</v>
      </c>
      <c r="J43" s="20">
        <v>0</v>
      </c>
      <c r="K43" s="20">
        <v>0</v>
      </c>
      <c r="L43" s="12">
        <v>7</v>
      </c>
      <c r="M43" s="12">
        <v>7</v>
      </c>
      <c r="N43" s="12">
        <v>7</v>
      </c>
      <c r="O43" s="36" t="s">
        <v>424</v>
      </c>
    </row>
    <row r="44" spans="1:15" s="23" customFormat="1" ht="45" customHeight="1" x14ac:dyDescent="0.35">
      <c r="A44" s="8" t="s">
        <v>225</v>
      </c>
      <c r="B44" s="12" t="s">
        <v>15</v>
      </c>
      <c r="C44" s="12" t="s">
        <v>16</v>
      </c>
      <c r="D44" s="12">
        <v>3040</v>
      </c>
      <c r="E44" s="12">
        <v>3800</v>
      </c>
      <c r="F44" s="12">
        <v>800</v>
      </c>
      <c r="G44" s="12">
        <v>1110</v>
      </c>
      <c r="H44" s="8" t="s">
        <v>226</v>
      </c>
      <c r="I44" s="12">
        <f>G44</f>
        <v>1110</v>
      </c>
      <c r="J44" s="19">
        <v>1</v>
      </c>
      <c r="K44" s="19">
        <f>I44/E44</f>
        <v>0.29210526315789476</v>
      </c>
      <c r="L44" s="12">
        <v>900</v>
      </c>
      <c r="M44" s="12">
        <v>1000</v>
      </c>
      <c r="N44" s="12">
        <v>1100</v>
      </c>
      <c r="O44" s="36" t="s">
        <v>425</v>
      </c>
    </row>
    <row r="47" spans="1:15" ht="72.5" x14ac:dyDescent="0.35">
      <c r="A47" s="28" t="s">
        <v>470</v>
      </c>
      <c r="B47" s="17">
        <f>(J9+J14+J13+J12+J11+J17+J22+J20+J19+J25+J29+J27+J38+J37+J36+J35+J34+J44)/18</f>
        <v>1</v>
      </c>
      <c r="D47" s="28" t="s">
        <v>467</v>
      </c>
      <c r="E47" s="17">
        <f>(K9+K14+K13+K12+K11+K17+K22+K20+K19+K25+K29+K27+K38+K37+K36+K35+K34+K44)/18</f>
        <v>0.55704862904891561</v>
      </c>
    </row>
    <row r="48" spans="1:15" ht="116" x14ac:dyDescent="0.35">
      <c r="A48" s="18" t="s">
        <v>466</v>
      </c>
      <c r="B48" s="17">
        <f>B47*0.17</f>
        <v>0.17</v>
      </c>
      <c r="D48" s="28" t="s">
        <v>468</v>
      </c>
      <c r="E48" s="17">
        <f>E47*0.17</f>
        <v>9.4698266938315664E-2</v>
      </c>
    </row>
  </sheetData>
  <sheetProtection algorithmName="SHA-512" hashValue="BhlNZKoz+wvPkinswpj1x2IPpn4CbNzhkRi1LaV2cPDOeL1LkFdim7ke6nhboYWhjbG6WhVlDPbCjWmi3/INUw==" saltValue="4uaR4kh2HB7dZpQJngeiJQ==" spinCount="100000" sheet="1" formatCells="0" formatColumns="0" formatRows="0" insertColumns="0" insertRows="0" insertHyperlinks="0" deleteColumns="0" deleteRows="0" sort="0" autoFilter="0" pivotTables="0"/>
  <mergeCells count="20">
    <mergeCell ref="A39:O39"/>
    <mergeCell ref="A40:O40"/>
    <mergeCell ref="O41"/>
    <mergeCell ref="A42:O42"/>
    <mergeCell ref="A30:O30"/>
    <mergeCell ref="A31:O31"/>
    <mergeCell ref="O32"/>
    <mergeCell ref="A33:O33"/>
    <mergeCell ref="A24:O24"/>
    <mergeCell ref="O25"/>
    <mergeCell ref="A26:O26"/>
    <mergeCell ref="A15:O15"/>
    <mergeCell ref="A16:O16"/>
    <mergeCell ref="O17"/>
    <mergeCell ref="A18:O18"/>
    <mergeCell ref="A7:O7"/>
    <mergeCell ref="A8:O8"/>
    <mergeCell ref="O9"/>
    <mergeCell ref="A10:O10"/>
    <mergeCell ref="A23:O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8"/>
  <sheetViews>
    <sheetView workbookViewId="0">
      <pane ySplit="6" topLeftCell="A34" activePane="bottomLeft" state="frozen"/>
      <selection pane="bottomLeft" activeCell="G34" sqref="G34"/>
    </sheetView>
  </sheetViews>
  <sheetFormatPr baseColWidth="10" defaultColWidth="30" defaultRowHeight="14.5" x14ac:dyDescent="0.35"/>
  <cols>
    <col min="2" max="2" width="16.453125" style="11" bestFit="1" customWidth="1"/>
    <col min="3" max="3" width="14.7265625" style="11" customWidth="1"/>
    <col min="4" max="4" width="7.54296875" style="11" customWidth="1"/>
    <col min="5" max="5" width="12.26953125" style="11" customWidth="1"/>
    <col min="6" max="6" width="7.81640625" style="11" customWidth="1"/>
    <col min="7" max="7" width="13.1796875" style="11" customWidth="1"/>
    <col min="9" max="9" width="16.7265625" style="11" bestFit="1" customWidth="1"/>
    <col min="10" max="10" width="18.81640625" style="11" bestFit="1" customWidth="1"/>
    <col min="11" max="11" width="16.81640625" style="11" bestFit="1" customWidth="1"/>
    <col min="12" max="14" width="10.1796875" style="11" bestFit="1" customWidth="1"/>
  </cols>
  <sheetData>
    <row r="1" spans="1:15" x14ac:dyDescent="0.35">
      <c r="C1" s="13" t="s">
        <v>0</v>
      </c>
    </row>
    <row r="2" spans="1:15" x14ac:dyDescent="0.35">
      <c r="C2" s="13" t="s">
        <v>1</v>
      </c>
    </row>
    <row r="3" spans="1:15" x14ac:dyDescent="0.35">
      <c r="C3" s="13"/>
    </row>
    <row r="4" spans="1:15" x14ac:dyDescent="0.35">
      <c r="C4" s="13" t="s">
        <v>228</v>
      </c>
    </row>
    <row r="6" spans="1:15" s="9" customFormat="1" ht="29" x14ac:dyDescent="0.35">
      <c r="A6" s="31" t="s">
        <v>3</v>
      </c>
      <c r="B6" s="31" t="s">
        <v>4</v>
      </c>
      <c r="C6" s="35" t="s">
        <v>5</v>
      </c>
      <c r="D6" s="35" t="s">
        <v>6</v>
      </c>
      <c r="E6" s="35" t="s">
        <v>363</v>
      </c>
      <c r="F6" s="25" t="s">
        <v>7</v>
      </c>
      <c r="G6" s="26" t="s">
        <v>460</v>
      </c>
      <c r="H6" s="33" t="s">
        <v>461</v>
      </c>
      <c r="I6" s="34" t="s">
        <v>462</v>
      </c>
      <c r="J6" s="34" t="s">
        <v>463</v>
      </c>
      <c r="K6" s="34" t="s">
        <v>464</v>
      </c>
      <c r="L6" s="32" t="s">
        <v>8</v>
      </c>
      <c r="M6" s="32" t="s">
        <v>9</v>
      </c>
      <c r="N6" s="32" t="s">
        <v>10</v>
      </c>
      <c r="O6" s="31" t="s">
        <v>11</v>
      </c>
    </row>
    <row r="7" spans="1:15" s="23" customFormat="1" x14ac:dyDescent="0.35">
      <c r="A7" s="69" t="s">
        <v>229</v>
      </c>
      <c r="B7" s="70"/>
      <c r="C7" s="70"/>
      <c r="D7" s="70"/>
      <c r="E7" s="70"/>
      <c r="F7" s="70"/>
      <c r="G7" s="70"/>
      <c r="H7" s="70"/>
      <c r="I7" s="70"/>
      <c r="J7" s="70"/>
      <c r="K7" s="70"/>
      <c r="L7" s="70"/>
      <c r="M7" s="70"/>
      <c r="N7" s="70"/>
      <c r="O7" s="70"/>
    </row>
    <row r="8" spans="1:15" s="23" customFormat="1" x14ac:dyDescent="0.35">
      <c r="A8" s="71" t="s">
        <v>13</v>
      </c>
      <c r="B8" s="70"/>
      <c r="C8" s="70"/>
      <c r="D8" s="70"/>
      <c r="E8" s="70"/>
      <c r="F8" s="70"/>
      <c r="G8" s="70"/>
      <c r="H8" s="70"/>
      <c r="I8" s="70"/>
      <c r="J8" s="70"/>
      <c r="K8" s="70"/>
      <c r="L8" s="70"/>
      <c r="M8" s="70"/>
      <c r="N8" s="70"/>
      <c r="O8" s="70"/>
    </row>
    <row r="9" spans="1:15" s="23" customFormat="1" ht="58" x14ac:dyDescent="0.35">
      <c r="A9" s="8" t="s">
        <v>230</v>
      </c>
      <c r="B9" s="12" t="s">
        <v>15</v>
      </c>
      <c r="C9" s="12" t="s">
        <v>16</v>
      </c>
      <c r="D9" s="12">
        <v>100</v>
      </c>
      <c r="E9" s="12">
        <v>30</v>
      </c>
      <c r="F9" s="12">
        <v>6</v>
      </c>
      <c r="G9" s="12">
        <v>10</v>
      </c>
      <c r="H9" s="8" t="s">
        <v>231</v>
      </c>
      <c r="I9" s="12">
        <f>G9</f>
        <v>10</v>
      </c>
      <c r="J9" s="19">
        <v>1</v>
      </c>
      <c r="K9" s="19">
        <f>I9/E9</f>
        <v>0.33333333333333331</v>
      </c>
      <c r="L9" s="12">
        <v>15</v>
      </c>
      <c r="M9" s="12">
        <v>24</v>
      </c>
      <c r="N9" s="12">
        <v>30</v>
      </c>
      <c r="O9" s="72" t="s">
        <v>426</v>
      </c>
    </row>
    <row r="10" spans="1:15" s="23" customFormat="1" x14ac:dyDescent="0.35">
      <c r="A10" s="71" t="s">
        <v>18</v>
      </c>
      <c r="B10" s="70"/>
      <c r="C10" s="70"/>
      <c r="D10" s="70"/>
      <c r="E10" s="70"/>
      <c r="F10" s="70"/>
      <c r="G10" s="70"/>
      <c r="H10" s="70"/>
      <c r="I10" s="70"/>
      <c r="J10" s="70"/>
      <c r="K10" s="70"/>
      <c r="L10" s="70"/>
      <c r="M10" s="70"/>
      <c r="N10" s="70"/>
      <c r="O10" s="70"/>
    </row>
    <row r="11" spans="1:15" s="23" customFormat="1" ht="188.5" x14ac:dyDescent="0.35">
      <c r="A11" s="8" t="s">
        <v>243</v>
      </c>
      <c r="B11" s="12" t="s">
        <v>15</v>
      </c>
      <c r="C11" s="12" t="s">
        <v>16</v>
      </c>
      <c r="D11" s="12">
        <v>20</v>
      </c>
      <c r="E11" s="12">
        <v>6</v>
      </c>
      <c r="F11" s="12">
        <v>1</v>
      </c>
      <c r="G11" s="12">
        <v>1</v>
      </c>
      <c r="H11" s="8" t="s">
        <v>244</v>
      </c>
      <c r="I11" s="12">
        <f t="shared" ref="I11:I16" si="0">G11</f>
        <v>1</v>
      </c>
      <c r="J11" s="19">
        <f>G11/F11</f>
        <v>1</v>
      </c>
      <c r="K11" s="19">
        <f>I11/E11</f>
        <v>0.16666666666666666</v>
      </c>
      <c r="L11" s="12">
        <v>3</v>
      </c>
      <c r="M11" s="12">
        <v>5</v>
      </c>
      <c r="N11" s="12">
        <v>6</v>
      </c>
      <c r="O11" s="36" t="s">
        <v>432</v>
      </c>
    </row>
    <row r="12" spans="1:15" s="23" customFormat="1" ht="246.5" x14ac:dyDescent="0.35">
      <c r="A12" s="8" t="s">
        <v>241</v>
      </c>
      <c r="B12" s="12" t="s">
        <v>15</v>
      </c>
      <c r="C12" s="12" t="s">
        <v>16</v>
      </c>
      <c r="D12" s="12">
        <v>30</v>
      </c>
      <c r="E12" s="12">
        <v>6</v>
      </c>
      <c r="F12" s="12">
        <v>1</v>
      </c>
      <c r="G12" s="12">
        <v>2</v>
      </c>
      <c r="H12" s="8" t="s">
        <v>242</v>
      </c>
      <c r="I12" s="12">
        <f t="shared" si="0"/>
        <v>2</v>
      </c>
      <c r="J12" s="19">
        <v>1</v>
      </c>
      <c r="K12" s="19">
        <f>I12/E12</f>
        <v>0.33333333333333331</v>
      </c>
      <c r="L12" s="12">
        <v>3</v>
      </c>
      <c r="M12" s="12">
        <v>5</v>
      </c>
      <c r="N12" s="12">
        <v>6</v>
      </c>
      <c r="O12" s="36" t="s">
        <v>431</v>
      </c>
    </row>
    <row r="13" spans="1:15" s="23" customFormat="1" ht="101.5" x14ac:dyDescent="0.35">
      <c r="A13" s="8" t="s">
        <v>239</v>
      </c>
      <c r="B13" s="12" t="s">
        <v>15</v>
      </c>
      <c r="C13" s="12" t="s">
        <v>16</v>
      </c>
      <c r="D13" s="12">
        <v>25</v>
      </c>
      <c r="E13" s="12">
        <v>10</v>
      </c>
      <c r="F13" s="12">
        <v>2</v>
      </c>
      <c r="G13" s="12">
        <v>3</v>
      </c>
      <c r="H13" s="8" t="s">
        <v>240</v>
      </c>
      <c r="I13" s="12">
        <f t="shared" si="0"/>
        <v>3</v>
      </c>
      <c r="J13" s="19">
        <v>1</v>
      </c>
      <c r="K13" s="19">
        <f>I13/E13</f>
        <v>0.3</v>
      </c>
      <c r="L13" s="12">
        <v>5</v>
      </c>
      <c r="M13" s="12">
        <v>8</v>
      </c>
      <c r="N13" s="12">
        <v>10</v>
      </c>
      <c r="O13" s="36" t="s">
        <v>430</v>
      </c>
    </row>
    <row r="14" spans="1:15" s="23" customFormat="1" ht="87" x14ac:dyDescent="0.35">
      <c r="A14" s="8" t="s">
        <v>237</v>
      </c>
      <c r="B14" s="12" t="s">
        <v>15</v>
      </c>
      <c r="C14" s="12" t="s">
        <v>16</v>
      </c>
      <c r="D14" s="12">
        <v>25</v>
      </c>
      <c r="E14" s="12">
        <v>8</v>
      </c>
      <c r="F14" s="12">
        <v>2</v>
      </c>
      <c r="G14" s="12">
        <v>4</v>
      </c>
      <c r="H14" s="8" t="s">
        <v>238</v>
      </c>
      <c r="I14" s="12">
        <f t="shared" si="0"/>
        <v>4</v>
      </c>
      <c r="J14" s="19">
        <v>1</v>
      </c>
      <c r="K14" s="19">
        <f>I14/E14</f>
        <v>0.5</v>
      </c>
      <c r="L14" s="12">
        <v>4</v>
      </c>
      <c r="M14" s="12">
        <v>6</v>
      </c>
      <c r="N14" s="12">
        <v>8</v>
      </c>
      <c r="O14" s="36" t="s">
        <v>429</v>
      </c>
    </row>
    <row r="15" spans="1:15" s="23" customFormat="1" ht="159.5" x14ac:dyDescent="0.35">
      <c r="A15" s="8" t="s">
        <v>236</v>
      </c>
      <c r="B15" s="12" t="s">
        <v>15</v>
      </c>
      <c r="C15" s="12" t="s">
        <v>16</v>
      </c>
      <c r="D15" s="12">
        <v>22</v>
      </c>
      <c r="E15" s="12">
        <v>8</v>
      </c>
      <c r="F15" s="12">
        <v>2</v>
      </c>
      <c r="G15" s="12">
        <v>8</v>
      </c>
      <c r="H15" s="36" t="s">
        <v>366</v>
      </c>
      <c r="I15" s="12">
        <f t="shared" si="0"/>
        <v>8</v>
      </c>
      <c r="J15" s="19">
        <v>1</v>
      </c>
      <c r="K15" s="19">
        <f>I15/E15</f>
        <v>1</v>
      </c>
      <c r="L15" s="12">
        <v>4</v>
      </c>
      <c r="M15" s="12">
        <v>6</v>
      </c>
      <c r="N15" s="12">
        <v>8</v>
      </c>
      <c r="O15" s="36" t="s">
        <v>428</v>
      </c>
    </row>
    <row r="16" spans="1:15" s="23" customFormat="1" ht="130.5" x14ac:dyDescent="0.35">
      <c r="A16" s="8" t="s">
        <v>234</v>
      </c>
      <c r="B16" s="12" t="s">
        <v>15</v>
      </c>
      <c r="C16" s="12" t="s">
        <v>16</v>
      </c>
      <c r="D16" s="12">
        <v>200</v>
      </c>
      <c r="E16" s="12">
        <v>200</v>
      </c>
      <c r="F16" s="12">
        <v>140</v>
      </c>
      <c r="G16" s="12">
        <v>276</v>
      </c>
      <c r="H16" s="8" t="s">
        <v>235</v>
      </c>
      <c r="I16" s="12">
        <f t="shared" si="0"/>
        <v>276</v>
      </c>
      <c r="J16" s="19">
        <v>1</v>
      </c>
      <c r="K16" s="19">
        <v>1</v>
      </c>
      <c r="L16" s="12">
        <v>160</v>
      </c>
      <c r="M16" s="12">
        <v>180</v>
      </c>
      <c r="N16" s="12">
        <v>200</v>
      </c>
      <c r="O16" s="36" t="s">
        <v>428</v>
      </c>
    </row>
    <row r="17" spans="1:15" s="23" customFormat="1" ht="72.5" x14ac:dyDescent="0.35">
      <c r="A17" s="8" t="s">
        <v>232</v>
      </c>
      <c r="B17" s="12" t="s">
        <v>15</v>
      </c>
      <c r="C17" s="12" t="s">
        <v>42</v>
      </c>
      <c r="D17" s="12">
        <v>70</v>
      </c>
      <c r="E17" s="12">
        <v>80</v>
      </c>
      <c r="F17" s="12">
        <v>70</v>
      </c>
      <c r="G17" s="12">
        <v>88</v>
      </c>
      <c r="H17" s="8" t="s">
        <v>233</v>
      </c>
      <c r="I17" s="12">
        <f t="shared" ref="I17" si="1">G17</f>
        <v>88</v>
      </c>
      <c r="J17" s="19">
        <v>1</v>
      </c>
      <c r="K17" s="19">
        <v>1</v>
      </c>
      <c r="L17" s="12">
        <v>73.3</v>
      </c>
      <c r="M17" s="12">
        <v>76.599999999999994</v>
      </c>
      <c r="N17" s="12">
        <v>80</v>
      </c>
      <c r="O17" s="36" t="s">
        <v>427</v>
      </c>
    </row>
    <row r="18" spans="1:15" s="23" customFormat="1" x14ac:dyDescent="0.35">
      <c r="A18" s="69" t="s">
        <v>245</v>
      </c>
      <c r="B18" s="70"/>
      <c r="C18" s="70"/>
      <c r="D18" s="70"/>
      <c r="E18" s="70"/>
      <c r="F18" s="70"/>
      <c r="G18" s="70"/>
      <c r="H18" s="70"/>
      <c r="I18" s="70"/>
      <c r="J18" s="70"/>
      <c r="K18" s="70"/>
      <c r="L18" s="70"/>
      <c r="M18" s="70"/>
      <c r="N18" s="70"/>
      <c r="O18" s="70"/>
    </row>
    <row r="19" spans="1:15" s="23" customFormat="1" x14ac:dyDescent="0.35">
      <c r="A19" s="71" t="s">
        <v>13</v>
      </c>
      <c r="B19" s="70"/>
      <c r="C19" s="70"/>
      <c r="D19" s="70"/>
      <c r="E19" s="70"/>
      <c r="F19" s="70"/>
      <c r="G19" s="70"/>
      <c r="H19" s="70"/>
      <c r="I19" s="70"/>
      <c r="J19" s="70"/>
      <c r="K19" s="70"/>
      <c r="L19" s="70"/>
      <c r="M19" s="70"/>
      <c r="N19" s="70"/>
      <c r="O19" s="70"/>
    </row>
    <row r="20" spans="1:15" s="23" customFormat="1" ht="58" x14ac:dyDescent="0.35">
      <c r="A20" s="8" t="s">
        <v>246</v>
      </c>
      <c r="B20" s="12" t="s">
        <v>20</v>
      </c>
      <c r="C20" s="12" t="s">
        <v>16</v>
      </c>
      <c r="D20" s="12">
        <v>12</v>
      </c>
      <c r="E20" s="12">
        <v>12</v>
      </c>
      <c r="F20" s="12">
        <v>12</v>
      </c>
      <c r="G20" s="12">
        <v>12</v>
      </c>
      <c r="H20" s="36" t="s">
        <v>247</v>
      </c>
      <c r="I20" s="12">
        <f>G20</f>
        <v>12</v>
      </c>
      <c r="J20" s="19">
        <f>G20/F20</f>
        <v>1</v>
      </c>
      <c r="K20" s="19">
        <f>I20/E20</f>
        <v>1</v>
      </c>
      <c r="L20" s="12">
        <v>12</v>
      </c>
      <c r="M20" s="12">
        <v>12</v>
      </c>
      <c r="N20" s="12">
        <v>12</v>
      </c>
      <c r="O20" s="72" t="s">
        <v>427</v>
      </c>
    </row>
    <row r="21" spans="1:15" s="23" customFormat="1" x14ac:dyDescent="0.35">
      <c r="A21" s="71" t="s">
        <v>18</v>
      </c>
      <c r="B21" s="70"/>
      <c r="C21" s="70"/>
      <c r="D21" s="70"/>
      <c r="E21" s="70"/>
      <c r="F21" s="70"/>
      <c r="G21" s="70"/>
      <c r="H21" s="70"/>
      <c r="I21" s="70"/>
      <c r="J21" s="70"/>
      <c r="K21" s="70"/>
      <c r="L21" s="70"/>
      <c r="M21" s="70"/>
      <c r="N21" s="70"/>
      <c r="O21" s="70"/>
    </row>
    <row r="22" spans="1:15" s="23" customFormat="1" ht="72.5" x14ac:dyDescent="0.35">
      <c r="A22" s="8" t="s">
        <v>250</v>
      </c>
      <c r="B22" s="12" t="s">
        <v>20</v>
      </c>
      <c r="C22" s="12" t="s">
        <v>16</v>
      </c>
      <c r="D22" s="12">
        <v>8</v>
      </c>
      <c r="E22" s="12">
        <v>8</v>
      </c>
      <c r="F22" s="12">
        <v>8</v>
      </c>
      <c r="G22" s="12">
        <v>8</v>
      </c>
      <c r="H22" s="8" t="s">
        <v>251</v>
      </c>
      <c r="I22" s="12">
        <f>G22</f>
        <v>8</v>
      </c>
      <c r="J22" s="19">
        <f>G22/F22</f>
        <v>1</v>
      </c>
      <c r="K22" s="19">
        <f>I22/E22</f>
        <v>1</v>
      </c>
      <c r="L22" s="12">
        <v>8</v>
      </c>
      <c r="M22" s="12">
        <v>8</v>
      </c>
      <c r="N22" s="12">
        <v>8</v>
      </c>
      <c r="O22" s="36" t="s">
        <v>427</v>
      </c>
    </row>
    <row r="23" spans="1:15" s="23" customFormat="1" ht="145" x14ac:dyDescent="0.35">
      <c r="A23" s="8" t="s">
        <v>248</v>
      </c>
      <c r="B23" s="12" t="s">
        <v>20</v>
      </c>
      <c r="C23" s="12" t="s">
        <v>16</v>
      </c>
      <c r="D23" s="12">
        <v>4</v>
      </c>
      <c r="E23" s="12">
        <v>4</v>
      </c>
      <c r="F23" s="12">
        <v>4</v>
      </c>
      <c r="G23" s="12">
        <v>4</v>
      </c>
      <c r="H23" s="8" t="s">
        <v>249</v>
      </c>
      <c r="I23" s="12">
        <f>G23</f>
        <v>4</v>
      </c>
      <c r="J23" s="19">
        <f>G23/F23</f>
        <v>1</v>
      </c>
      <c r="K23" s="19">
        <f>I23/E23</f>
        <v>1</v>
      </c>
      <c r="L23" s="12">
        <v>4</v>
      </c>
      <c r="M23" s="12">
        <v>4</v>
      </c>
      <c r="N23" s="12">
        <v>4</v>
      </c>
      <c r="O23" s="36" t="s">
        <v>427</v>
      </c>
    </row>
    <row r="24" spans="1:15" s="23" customFormat="1" x14ac:dyDescent="0.35">
      <c r="A24" s="69" t="s">
        <v>252</v>
      </c>
      <c r="B24" s="70"/>
      <c r="C24" s="70"/>
      <c r="D24" s="70"/>
      <c r="E24" s="70"/>
      <c r="F24" s="70"/>
      <c r="G24" s="70"/>
      <c r="H24" s="70"/>
      <c r="I24" s="70"/>
      <c r="J24" s="70"/>
      <c r="K24" s="70"/>
      <c r="L24" s="70"/>
      <c r="M24" s="70"/>
      <c r="N24" s="70"/>
      <c r="O24" s="70"/>
    </row>
    <row r="25" spans="1:15" s="23" customFormat="1" x14ac:dyDescent="0.35">
      <c r="A25" s="71" t="s">
        <v>13</v>
      </c>
      <c r="B25" s="70"/>
      <c r="C25" s="70"/>
      <c r="D25" s="70"/>
      <c r="E25" s="70"/>
      <c r="F25" s="70"/>
      <c r="G25" s="70"/>
      <c r="H25" s="70"/>
      <c r="I25" s="70"/>
      <c r="J25" s="70"/>
      <c r="K25" s="70"/>
      <c r="L25" s="70"/>
      <c r="M25" s="70"/>
      <c r="N25" s="70"/>
      <c r="O25" s="70"/>
    </row>
    <row r="26" spans="1:15" s="23" customFormat="1" ht="29" x14ac:dyDescent="0.35">
      <c r="A26" s="8" t="s">
        <v>253</v>
      </c>
      <c r="B26" s="12" t="s">
        <v>15</v>
      </c>
      <c r="C26" s="12" t="s">
        <v>16</v>
      </c>
      <c r="D26" s="12">
        <v>0</v>
      </c>
      <c r="E26" s="12">
        <v>1</v>
      </c>
      <c r="F26" s="12">
        <v>0</v>
      </c>
      <c r="G26" s="12">
        <v>0</v>
      </c>
      <c r="H26" s="8" t="s">
        <v>66</v>
      </c>
      <c r="I26" s="12">
        <v>0</v>
      </c>
      <c r="J26" s="20">
        <v>0</v>
      </c>
      <c r="K26" s="20">
        <v>0</v>
      </c>
      <c r="L26" s="12">
        <v>1</v>
      </c>
      <c r="M26" s="12">
        <v>0</v>
      </c>
      <c r="N26" s="12">
        <v>0</v>
      </c>
      <c r="O26" s="72" t="s">
        <v>433</v>
      </c>
    </row>
    <row r="27" spans="1:15" s="23" customFormat="1" x14ac:dyDescent="0.35">
      <c r="A27" s="71" t="s">
        <v>18</v>
      </c>
      <c r="B27" s="70"/>
      <c r="C27" s="70"/>
      <c r="D27" s="70"/>
      <c r="E27" s="70"/>
      <c r="F27" s="70"/>
      <c r="G27" s="70"/>
      <c r="H27" s="70"/>
      <c r="I27" s="70"/>
      <c r="J27" s="70"/>
      <c r="K27" s="70"/>
      <c r="L27" s="70"/>
      <c r="M27" s="70"/>
      <c r="N27" s="70"/>
      <c r="O27" s="70"/>
    </row>
    <row r="28" spans="1:15" s="23" customFormat="1" ht="43.5" x14ac:dyDescent="0.35">
      <c r="A28" s="8" t="s">
        <v>256</v>
      </c>
      <c r="B28" s="12" t="s">
        <v>15</v>
      </c>
      <c r="C28" s="12" t="s">
        <v>16</v>
      </c>
      <c r="D28" s="12">
        <v>1</v>
      </c>
      <c r="E28" s="12">
        <v>4</v>
      </c>
      <c r="F28" s="12">
        <v>1</v>
      </c>
      <c r="G28" s="12">
        <v>1</v>
      </c>
      <c r="H28" s="8" t="s">
        <v>257</v>
      </c>
      <c r="I28" s="12">
        <f>G28</f>
        <v>1</v>
      </c>
      <c r="J28" s="19">
        <f>G28/F28</f>
        <v>1</v>
      </c>
      <c r="K28" s="19">
        <f>I28/E28</f>
        <v>0.25</v>
      </c>
      <c r="L28" s="12">
        <v>1</v>
      </c>
      <c r="M28" s="12">
        <v>1</v>
      </c>
      <c r="N28" s="12">
        <v>1</v>
      </c>
      <c r="O28" s="36" t="s">
        <v>433</v>
      </c>
    </row>
    <row r="29" spans="1:15" s="23" customFormat="1" ht="58" x14ac:dyDescent="0.35">
      <c r="A29" s="8" t="s">
        <v>254</v>
      </c>
      <c r="B29" s="12" t="s">
        <v>15</v>
      </c>
      <c r="C29" s="12" t="s">
        <v>16</v>
      </c>
      <c r="D29" s="12">
        <v>1</v>
      </c>
      <c r="E29" s="12">
        <v>1</v>
      </c>
      <c r="F29" s="12">
        <v>0</v>
      </c>
      <c r="G29" s="12">
        <v>0</v>
      </c>
      <c r="H29" s="8" t="s">
        <v>255</v>
      </c>
      <c r="I29" s="12">
        <v>0</v>
      </c>
      <c r="J29" s="20">
        <v>0</v>
      </c>
      <c r="K29" s="20">
        <v>0</v>
      </c>
      <c r="L29" s="12">
        <v>1</v>
      </c>
      <c r="M29" s="12">
        <v>0</v>
      </c>
      <c r="N29" s="12">
        <v>0</v>
      </c>
      <c r="O29" s="36" t="s">
        <v>433</v>
      </c>
    </row>
    <row r="30" spans="1:15" s="23" customFormat="1" x14ac:dyDescent="0.35">
      <c r="A30" s="69" t="s">
        <v>258</v>
      </c>
      <c r="B30" s="70"/>
      <c r="C30" s="70"/>
      <c r="D30" s="70"/>
      <c r="E30" s="70"/>
      <c r="F30" s="70"/>
      <c r="G30" s="70"/>
      <c r="H30" s="70"/>
      <c r="I30" s="70"/>
      <c r="J30" s="70"/>
      <c r="K30" s="70"/>
      <c r="L30" s="70"/>
      <c r="M30" s="70"/>
      <c r="N30" s="70"/>
      <c r="O30" s="70"/>
    </row>
    <row r="31" spans="1:15" s="23" customFormat="1" x14ac:dyDescent="0.35">
      <c r="A31" s="71" t="s">
        <v>13</v>
      </c>
      <c r="B31" s="70"/>
      <c r="C31" s="70"/>
      <c r="D31" s="70"/>
      <c r="E31" s="70"/>
      <c r="F31" s="70"/>
      <c r="G31" s="70"/>
      <c r="H31" s="70"/>
      <c r="I31" s="70"/>
      <c r="J31" s="70"/>
      <c r="K31" s="70"/>
      <c r="L31" s="70"/>
      <c r="M31" s="70"/>
      <c r="N31" s="70"/>
      <c r="O31" s="70"/>
    </row>
    <row r="32" spans="1:15" s="23" customFormat="1" ht="130.5" x14ac:dyDescent="0.35">
      <c r="A32" s="8" t="s">
        <v>259</v>
      </c>
      <c r="B32" s="12" t="s">
        <v>15</v>
      </c>
      <c r="C32" s="12" t="s">
        <v>16</v>
      </c>
      <c r="D32" s="12">
        <v>1</v>
      </c>
      <c r="E32" s="12">
        <v>2</v>
      </c>
      <c r="F32" s="12">
        <v>1</v>
      </c>
      <c r="G32" s="12">
        <v>1</v>
      </c>
      <c r="H32" s="8" t="s">
        <v>260</v>
      </c>
      <c r="I32" s="12">
        <f>G32</f>
        <v>1</v>
      </c>
      <c r="J32" s="19">
        <f>G32/F32</f>
        <v>1</v>
      </c>
      <c r="K32" s="19">
        <f>I32/E32</f>
        <v>0.5</v>
      </c>
      <c r="L32" s="12">
        <v>0</v>
      </c>
      <c r="M32" s="12">
        <v>0</v>
      </c>
      <c r="N32" s="12">
        <v>1</v>
      </c>
      <c r="O32" s="72" t="s">
        <v>434</v>
      </c>
    </row>
    <row r="33" spans="1:15" s="23" customFormat="1" x14ac:dyDescent="0.35">
      <c r="A33" s="71" t="s">
        <v>18</v>
      </c>
      <c r="B33" s="70"/>
      <c r="C33" s="70"/>
      <c r="D33" s="70"/>
      <c r="E33" s="70"/>
      <c r="F33" s="70"/>
      <c r="G33" s="70"/>
      <c r="H33" s="70"/>
      <c r="I33" s="70"/>
      <c r="J33" s="70"/>
      <c r="K33" s="70"/>
      <c r="L33" s="70"/>
      <c r="M33" s="70"/>
      <c r="N33" s="70"/>
      <c r="O33" s="70"/>
    </row>
    <row r="34" spans="1:15" s="23" customFormat="1" ht="159.5" x14ac:dyDescent="0.35">
      <c r="A34" s="8" t="s">
        <v>261</v>
      </c>
      <c r="B34" s="12" t="s">
        <v>15</v>
      </c>
      <c r="C34" s="12" t="s">
        <v>16</v>
      </c>
      <c r="D34" s="12">
        <v>620</v>
      </c>
      <c r="E34" s="12">
        <v>1000</v>
      </c>
      <c r="F34" s="12">
        <v>620</v>
      </c>
      <c r="G34" s="12">
        <v>840</v>
      </c>
      <c r="H34" s="8" t="s">
        <v>262</v>
      </c>
      <c r="I34" s="12">
        <f>G34</f>
        <v>840</v>
      </c>
      <c r="J34" s="19">
        <v>1</v>
      </c>
      <c r="K34" s="19">
        <f>I34/E34</f>
        <v>0.84</v>
      </c>
      <c r="L34" s="12">
        <v>750</v>
      </c>
      <c r="M34" s="12">
        <v>880</v>
      </c>
      <c r="N34" s="12">
        <v>1000</v>
      </c>
      <c r="O34" s="72" t="s">
        <v>434</v>
      </c>
    </row>
    <row r="37" spans="1:15" ht="72.5" x14ac:dyDescent="0.35">
      <c r="A37" s="28" t="s">
        <v>465</v>
      </c>
      <c r="B37" s="17">
        <f>(J9+J17+J16+J15+J14+J13+J12+J11+J20+J23+J22+J28+J32+J34)/14</f>
        <v>1</v>
      </c>
      <c r="D37" s="28" t="s">
        <v>467</v>
      </c>
      <c r="E37" s="53">
        <f>(K9+K17+K16+K15+K14+K13+K12+K11+K20+K23+K22+K28+K32+K34)/14</f>
        <v>0.65880952380952373</v>
      </c>
    </row>
    <row r="38" spans="1:15" ht="116" x14ac:dyDescent="0.35">
      <c r="A38" s="28" t="s">
        <v>466</v>
      </c>
      <c r="B38" s="17">
        <f>B37*0.1</f>
        <v>0.1</v>
      </c>
      <c r="D38" s="28" t="s">
        <v>468</v>
      </c>
      <c r="E38" s="17">
        <f>E37*0.1</f>
        <v>6.5880952380952373E-2</v>
      </c>
    </row>
  </sheetData>
  <sheetProtection algorithmName="SHA-512" hashValue="CykskqdmJMKJ58uu5X8J/uvrRu2F1ztNx8NbMCiEEan0SOHj/hoGgXQKFYsfMFYniBkvgpKSWJ5XhU2ih9Pl2w==" saltValue="MWx9+IQZDt5hqIBT1A9G0A==" spinCount="100000" sheet="1" formatCells="0" formatColumns="0" formatRows="0" insertColumns="0" insertRows="0" insertHyperlinks="0" deleteColumns="0" deleteRows="0" sort="0" autoFilter="0" pivotTables="0"/>
  <mergeCells count="17">
    <mergeCell ref="A30:O30"/>
    <mergeCell ref="A31:O31"/>
    <mergeCell ref="O32"/>
    <mergeCell ref="A33:O33"/>
    <mergeCell ref="O34"/>
    <mergeCell ref="A25:O25"/>
    <mergeCell ref="O26"/>
    <mergeCell ref="A27:O27"/>
    <mergeCell ref="A18:O18"/>
    <mergeCell ref="A19:O19"/>
    <mergeCell ref="O20"/>
    <mergeCell ref="A21:O21"/>
    <mergeCell ref="A7:O7"/>
    <mergeCell ref="A8:O8"/>
    <mergeCell ref="O9"/>
    <mergeCell ref="A10:O10"/>
    <mergeCell ref="A24:O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7"/>
  <sheetViews>
    <sheetView topLeftCell="B1" workbookViewId="0">
      <pane ySplit="6" topLeftCell="A82" activePane="bottomLeft" state="frozen"/>
      <selection pane="bottomLeft" activeCell="G73" sqref="G73"/>
    </sheetView>
  </sheetViews>
  <sheetFormatPr baseColWidth="10" defaultColWidth="30" defaultRowHeight="14.5" x14ac:dyDescent="0.35"/>
  <cols>
    <col min="2" max="2" width="18.1796875" style="11" customWidth="1"/>
    <col min="3" max="3" width="13.1796875" style="11" customWidth="1"/>
    <col min="4" max="4" width="9.1796875" style="11" customWidth="1"/>
    <col min="5" max="5" width="14.81640625" style="11" bestFit="1" customWidth="1"/>
    <col min="6" max="6" width="10.1796875" style="11" bestFit="1" customWidth="1"/>
    <col min="7" max="7" width="19.54296875" style="11" bestFit="1" customWidth="1"/>
    <col min="9" max="9" width="16.7265625" style="11" bestFit="1" customWidth="1"/>
    <col min="10" max="10" width="18.81640625" style="11" bestFit="1" customWidth="1"/>
    <col min="11" max="11" width="16.81640625" style="11" bestFit="1" customWidth="1"/>
    <col min="12" max="14" width="10.1796875" style="11" bestFit="1" customWidth="1"/>
  </cols>
  <sheetData>
    <row r="1" spans="1:15" x14ac:dyDescent="0.35">
      <c r="C1" s="13" t="s">
        <v>0</v>
      </c>
    </row>
    <row r="2" spans="1:15" x14ac:dyDescent="0.35">
      <c r="C2" s="13" t="s">
        <v>1</v>
      </c>
    </row>
    <row r="3" spans="1:15" x14ac:dyDescent="0.35">
      <c r="C3" s="13"/>
    </row>
    <row r="4" spans="1:15" x14ac:dyDescent="0.35">
      <c r="C4" s="13" t="s">
        <v>263</v>
      </c>
    </row>
    <row r="6" spans="1:15" s="9" customFormat="1" ht="29" x14ac:dyDescent="0.35">
      <c r="A6" s="31" t="s">
        <v>3</v>
      </c>
      <c r="B6" s="24" t="s">
        <v>4</v>
      </c>
      <c r="C6" s="24" t="s">
        <v>5</v>
      </c>
      <c r="D6" s="24" t="s">
        <v>6</v>
      </c>
      <c r="E6" s="35" t="s">
        <v>363</v>
      </c>
      <c r="F6" s="32" t="s">
        <v>7</v>
      </c>
      <c r="G6" s="33" t="s">
        <v>460</v>
      </c>
      <c r="H6" s="33" t="s">
        <v>461</v>
      </c>
      <c r="I6" s="34" t="s">
        <v>462</v>
      </c>
      <c r="J6" s="34" t="s">
        <v>463</v>
      </c>
      <c r="K6" s="34" t="s">
        <v>464</v>
      </c>
      <c r="L6" s="32" t="s">
        <v>8</v>
      </c>
      <c r="M6" s="32" t="s">
        <v>9</v>
      </c>
      <c r="N6" s="32" t="s">
        <v>10</v>
      </c>
      <c r="O6" s="31" t="s">
        <v>11</v>
      </c>
    </row>
    <row r="7" spans="1:15" s="23" customFormat="1" x14ac:dyDescent="0.35">
      <c r="A7" s="69" t="s">
        <v>264</v>
      </c>
      <c r="B7" s="70"/>
      <c r="C7" s="70"/>
      <c r="D7" s="70"/>
      <c r="E7" s="70"/>
      <c r="F7" s="70"/>
      <c r="G7" s="70"/>
      <c r="H7" s="70"/>
      <c r="I7" s="70"/>
      <c r="J7" s="70"/>
      <c r="K7" s="70"/>
      <c r="L7" s="70"/>
      <c r="M7" s="70"/>
      <c r="N7" s="70"/>
      <c r="O7" s="70"/>
    </row>
    <row r="8" spans="1:15" s="23" customFormat="1" x14ac:dyDescent="0.35">
      <c r="A8" s="71" t="s">
        <v>13</v>
      </c>
      <c r="B8" s="70"/>
      <c r="C8" s="70"/>
      <c r="D8" s="70"/>
      <c r="E8" s="70"/>
      <c r="F8" s="70"/>
      <c r="G8" s="70"/>
      <c r="H8" s="70"/>
      <c r="I8" s="70"/>
      <c r="J8" s="70"/>
      <c r="K8" s="70"/>
      <c r="L8" s="70"/>
      <c r="M8" s="70"/>
      <c r="N8" s="70"/>
      <c r="O8" s="70"/>
    </row>
    <row r="9" spans="1:15" s="23" customFormat="1" ht="72.5" x14ac:dyDescent="0.35">
      <c r="A9" s="8" t="s">
        <v>265</v>
      </c>
      <c r="B9" s="12" t="s">
        <v>15</v>
      </c>
      <c r="C9" s="12" t="s">
        <v>42</v>
      </c>
      <c r="D9" s="12">
        <v>0</v>
      </c>
      <c r="E9" s="12">
        <v>100</v>
      </c>
      <c r="F9" s="12">
        <v>10</v>
      </c>
      <c r="G9" s="12">
        <v>10</v>
      </c>
      <c r="H9" s="8" t="s">
        <v>266</v>
      </c>
      <c r="I9" s="12">
        <f>G9</f>
        <v>10</v>
      </c>
      <c r="J9" s="19">
        <f>G9/F9</f>
        <v>1</v>
      </c>
      <c r="K9" s="19">
        <f>I9/E9</f>
        <v>0.1</v>
      </c>
      <c r="L9" s="12">
        <v>50</v>
      </c>
      <c r="M9" s="12">
        <v>100</v>
      </c>
      <c r="N9" s="12">
        <v>0</v>
      </c>
      <c r="O9" s="72" t="s">
        <v>435</v>
      </c>
    </row>
    <row r="10" spans="1:15" s="23" customFormat="1" x14ac:dyDescent="0.35">
      <c r="A10" s="71" t="s">
        <v>18</v>
      </c>
      <c r="B10" s="70"/>
      <c r="C10" s="70"/>
      <c r="D10" s="70"/>
      <c r="E10" s="70"/>
      <c r="F10" s="70"/>
      <c r="G10" s="70"/>
      <c r="H10" s="70"/>
      <c r="I10" s="70"/>
      <c r="J10" s="70"/>
      <c r="K10" s="70"/>
      <c r="L10" s="70"/>
      <c r="M10" s="70"/>
      <c r="N10" s="70"/>
      <c r="O10" s="70"/>
    </row>
    <row r="11" spans="1:15" s="23" customFormat="1" ht="58" x14ac:dyDescent="0.35">
      <c r="A11" s="8" t="s">
        <v>271</v>
      </c>
      <c r="B11" s="12" t="s">
        <v>15</v>
      </c>
      <c r="C11" s="12" t="s">
        <v>42</v>
      </c>
      <c r="D11" s="12">
        <v>0</v>
      </c>
      <c r="E11" s="12">
        <v>100</v>
      </c>
      <c r="F11" s="12">
        <v>0</v>
      </c>
      <c r="G11" s="12">
        <v>0</v>
      </c>
      <c r="H11" s="8" t="s">
        <v>66</v>
      </c>
      <c r="I11" s="12">
        <v>0</v>
      </c>
      <c r="J11" s="20">
        <v>0</v>
      </c>
      <c r="K11" s="20">
        <v>0</v>
      </c>
      <c r="L11" s="12">
        <v>50</v>
      </c>
      <c r="M11" s="12">
        <v>100</v>
      </c>
      <c r="N11" s="12">
        <v>0</v>
      </c>
      <c r="O11" s="36" t="s">
        <v>435</v>
      </c>
    </row>
    <row r="12" spans="1:15" s="23" customFormat="1" ht="29" x14ac:dyDescent="0.35">
      <c r="A12" s="8" t="s">
        <v>270</v>
      </c>
      <c r="B12" s="12" t="s">
        <v>15</v>
      </c>
      <c r="C12" s="12" t="s">
        <v>16</v>
      </c>
      <c r="D12" s="12">
        <v>0</v>
      </c>
      <c r="E12" s="12">
        <v>1</v>
      </c>
      <c r="F12" s="12">
        <v>0</v>
      </c>
      <c r="G12" s="12">
        <v>0</v>
      </c>
      <c r="H12" s="8" t="s">
        <v>66</v>
      </c>
      <c r="I12" s="12">
        <v>0</v>
      </c>
      <c r="J12" s="20">
        <v>0</v>
      </c>
      <c r="K12" s="20">
        <v>0</v>
      </c>
      <c r="L12" s="12">
        <v>1</v>
      </c>
      <c r="M12" s="12">
        <v>0</v>
      </c>
      <c r="N12" s="12">
        <v>0</v>
      </c>
      <c r="O12" s="36" t="s">
        <v>438</v>
      </c>
    </row>
    <row r="13" spans="1:15" s="23" customFormat="1" ht="29" x14ac:dyDescent="0.35">
      <c r="A13" s="8" t="s">
        <v>269</v>
      </c>
      <c r="B13" s="12" t="s">
        <v>15</v>
      </c>
      <c r="C13" s="12" t="s">
        <v>16</v>
      </c>
      <c r="D13" s="12">
        <v>0</v>
      </c>
      <c r="E13" s="12">
        <v>1</v>
      </c>
      <c r="F13" s="12">
        <v>0</v>
      </c>
      <c r="G13" s="12">
        <v>0</v>
      </c>
      <c r="H13" s="8" t="s">
        <v>66</v>
      </c>
      <c r="I13" s="12">
        <v>0</v>
      </c>
      <c r="J13" s="20">
        <v>0</v>
      </c>
      <c r="K13" s="20">
        <v>0</v>
      </c>
      <c r="L13" s="12">
        <v>1</v>
      </c>
      <c r="M13" s="12">
        <v>0</v>
      </c>
      <c r="N13" s="12">
        <v>0</v>
      </c>
      <c r="O13" s="36" t="s">
        <v>437</v>
      </c>
    </row>
    <row r="14" spans="1:15" s="23" customFormat="1" ht="290" x14ac:dyDescent="0.35">
      <c r="A14" s="8" t="s">
        <v>267</v>
      </c>
      <c r="B14" s="12" t="s">
        <v>15</v>
      </c>
      <c r="C14" s="12" t="s">
        <v>16</v>
      </c>
      <c r="D14" s="12">
        <v>5</v>
      </c>
      <c r="E14" s="12">
        <v>5</v>
      </c>
      <c r="F14" s="12">
        <v>2</v>
      </c>
      <c r="G14" s="12">
        <v>3</v>
      </c>
      <c r="H14" s="63" t="s">
        <v>268</v>
      </c>
      <c r="I14" s="12">
        <f>G14</f>
        <v>3</v>
      </c>
      <c r="J14" s="19">
        <v>1</v>
      </c>
      <c r="K14" s="19">
        <f>I14/E14</f>
        <v>0.6</v>
      </c>
      <c r="L14" s="12">
        <v>4</v>
      </c>
      <c r="M14" s="12">
        <v>5</v>
      </c>
      <c r="N14" s="12">
        <v>5</v>
      </c>
      <c r="O14" s="36" t="s">
        <v>436</v>
      </c>
    </row>
    <row r="15" spans="1:15" s="23" customFormat="1" x14ac:dyDescent="0.35">
      <c r="A15" s="69" t="s">
        <v>272</v>
      </c>
      <c r="B15" s="70"/>
      <c r="C15" s="70"/>
      <c r="D15" s="70"/>
      <c r="E15" s="70"/>
      <c r="F15" s="70"/>
      <c r="G15" s="70"/>
      <c r="H15" s="70"/>
      <c r="I15" s="70"/>
      <c r="J15" s="70"/>
      <c r="K15" s="70"/>
      <c r="L15" s="70"/>
      <c r="M15" s="70"/>
      <c r="N15" s="70"/>
      <c r="O15" s="70"/>
    </row>
    <row r="16" spans="1:15" s="23" customFormat="1" x14ac:dyDescent="0.35">
      <c r="A16" s="71" t="s">
        <v>13</v>
      </c>
      <c r="B16" s="70"/>
      <c r="C16" s="70"/>
      <c r="D16" s="70"/>
      <c r="E16" s="70"/>
      <c r="F16" s="70"/>
      <c r="G16" s="70"/>
      <c r="H16" s="70"/>
      <c r="I16" s="70"/>
      <c r="J16" s="70"/>
      <c r="K16" s="70"/>
      <c r="L16" s="70"/>
      <c r="M16" s="70"/>
      <c r="N16" s="70"/>
      <c r="O16" s="70"/>
    </row>
    <row r="17" spans="1:15" s="23" customFormat="1" ht="43.5" x14ac:dyDescent="0.35">
      <c r="A17" s="8" t="s">
        <v>275</v>
      </c>
      <c r="B17" s="12" t="s">
        <v>15</v>
      </c>
      <c r="C17" s="12" t="s">
        <v>16</v>
      </c>
      <c r="D17" s="12">
        <v>1</v>
      </c>
      <c r="E17" s="12">
        <v>2</v>
      </c>
      <c r="F17" s="12">
        <v>0</v>
      </c>
      <c r="G17" s="12">
        <v>0</v>
      </c>
      <c r="H17" s="8" t="s">
        <v>74</v>
      </c>
      <c r="I17" s="12">
        <v>0</v>
      </c>
      <c r="J17" s="20">
        <v>0</v>
      </c>
      <c r="K17" s="20">
        <v>0</v>
      </c>
      <c r="L17" s="12">
        <v>0</v>
      </c>
      <c r="M17" s="12">
        <v>2</v>
      </c>
      <c r="N17" s="12">
        <v>0</v>
      </c>
      <c r="O17" s="36" t="s">
        <v>440</v>
      </c>
    </row>
    <row r="18" spans="1:15" s="23" customFormat="1" ht="58" x14ac:dyDescent="0.35">
      <c r="A18" s="8" t="s">
        <v>273</v>
      </c>
      <c r="B18" s="12" t="s">
        <v>15</v>
      </c>
      <c r="C18" s="12" t="s">
        <v>16</v>
      </c>
      <c r="D18" s="12">
        <v>0</v>
      </c>
      <c r="E18" s="12">
        <v>4</v>
      </c>
      <c r="F18" s="12">
        <v>1</v>
      </c>
      <c r="G18" s="12">
        <v>1</v>
      </c>
      <c r="H18" s="8" t="s">
        <v>274</v>
      </c>
      <c r="I18" s="12">
        <f>G18</f>
        <v>1</v>
      </c>
      <c r="J18" s="19">
        <f>G18/F18</f>
        <v>1</v>
      </c>
      <c r="K18" s="19">
        <f>I18/E18</f>
        <v>0.25</v>
      </c>
      <c r="L18" s="12">
        <v>1</v>
      </c>
      <c r="M18" s="12">
        <v>1</v>
      </c>
      <c r="N18" s="12">
        <v>1</v>
      </c>
      <c r="O18" s="36" t="s">
        <v>439</v>
      </c>
    </row>
    <row r="19" spans="1:15" s="23" customFormat="1" x14ac:dyDescent="0.35">
      <c r="A19" s="71" t="s">
        <v>18</v>
      </c>
      <c r="B19" s="70"/>
      <c r="C19" s="70"/>
      <c r="D19" s="70"/>
      <c r="E19" s="70"/>
      <c r="F19" s="70"/>
      <c r="G19" s="70"/>
      <c r="H19" s="70"/>
      <c r="I19" s="70"/>
      <c r="J19" s="70"/>
      <c r="K19" s="70"/>
      <c r="L19" s="70"/>
      <c r="M19" s="70"/>
      <c r="N19" s="70"/>
      <c r="O19" s="70"/>
    </row>
    <row r="20" spans="1:15" s="23" customFormat="1" ht="29" x14ac:dyDescent="0.35">
      <c r="A20" s="8" t="s">
        <v>282</v>
      </c>
      <c r="B20" s="12" t="s">
        <v>15</v>
      </c>
      <c r="C20" s="12" t="s">
        <v>16</v>
      </c>
      <c r="D20" s="12">
        <v>0</v>
      </c>
      <c r="E20" s="12">
        <v>1</v>
      </c>
      <c r="F20" s="12">
        <v>0</v>
      </c>
      <c r="G20" s="12">
        <v>0</v>
      </c>
      <c r="H20" s="8" t="s">
        <v>74</v>
      </c>
      <c r="I20" s="12">
        <v>0</v>
      </c>
      <c r="J20" s="20">
        <v>0</v>
      </c>
      <c r="K20" s="20">
        <v>0</v>
      </c>
      <c r="L20" s="12">
        <v>0</v>
      </c>
      <c r="M20" s="12">
        <v>1</v>
      </c>
      <c r="N20" s="12">
        <v>0</v>
      </c>
      <c r="O20" s="36" t="s">
        <v>441</v>
      </c>
    </row>
    <row r="21" spans="1:15" s="23" customFormat="1" ht="29" x14ac:dyDescent="0.35">
      <c r="A21" s="8" t="s">
        <v>281</v>
      </c>
      <c r="B21" s="12" t="s">
        <v>15</v>
      </c>
      <c r="C21" s="12" t="s">
        <v>16</v>
      </c>
      <c r="D21" s="12">
        <v>1</v>
      </c>
      <c r="E21" s="12">
        <v>1</v>
      </c>
      <c r="F21" s="12">
        <v>0</v>
      </c>
      <c r="G21" s="12">
        <v>0</v>
      </c>
      <c r="H21" s="8" t="s">
        <v>74</v>
      </c>
      <c r="I21" s="12">
        <v>0</v>
      </c>
      <c r="J21" s="20">
        <v>0</v>
      </c>
      <c r="K21" s="20">
        <v>0</v>
      </c>
      <c r="L21" s="12">
        <v>0</v>
      </c>
      <c r="M21" s="12">
        <v>1</v>
      </c>
      <c r="N21" s="12">
        <v>0</v>
      </c>
      <c r="O21" s="36" t="s">
        <v>439</v>
      </c>
    </row>
    <row r="22" spans="1:15" s="23" customFormat="1" ht="145" x14ac:dyDescent="0.35">
      <c r="A22" s="8" t="s">
        <v>279</v>
      </c>
      <c r="B22" s="12" t="s">
        <v>15</v>
      </c>
      <c r="C22" s="12" t="s">
        <v>42</v>
      </c>
      <c r="D22" s="12">
        <v>0</v>
      </c>
      <c r="E22" s="12">
        <v>100</v>
      </c>
      <c r="F22" s="12">
        <v>10</v>
      </c>
      <c r="G22" s="12">
        <v>10</v>
      </c>
      <c r="H22" s="8" t="s">
        <v>280</v>
      </c>
      <c r="I22" s="12">
        <f>G22</f>
        <v>10</v>
      </c>
      <c r="J22" s="19">
        <f>G22/F22</f>
        <v>1</v>
      </c>
      <c r="K22" s="19">
        <f>I22/E22</f>
        <v>0.1</v>
      </c>
      <c r="L22" s="12">
        <v>35</v>
      </c>
      <c r="M22" s="12">
        <v>65</v>
      </c>
      <c r="N22" s="12">
        <v>100</v>
      </c>
      <c r="O22" s="36" t="s">
        <v>439</v>
      </c>
    </row>
    <row r="23" spans="1:15" s="23" customFormat="1" ht="261" x14ac:dyDescent="0.35">
      <c r="A23" s="8" t="s">
        <v>278</v>
      </c>
      <c r="B23" s="12" t="s">
        <v>15</v>
      </c>
      <c r="C23" s="12" t="s">
        <v>16</v>
      </c>
      <c r="D23" s="12">
        <v>1</v>
      </c>
      <c r="E23" s="12">
        <v>4</v>
      </c>
      <c r="F23" s="12">
        <v>1</v>
      </c>
      <c r="G23" s="12">
        <v>1</v>
      </c>
      <c r="H23" s="8" t="s">
        <v>482</v>
      </c>
      <c r="I23" s="12">
        <f>G23</f>
        <v>1</v>
      </c>
      <c r="J23" s="19">
        <f>G23/F23</f>
        <v>1</v>
      </c>
      <c r="K23" s="19">
        <f>I23/E23</f>
        <v>0.25</v>
      </c>
      <c r="L23" s="12">
        <v>1</v>
      </c>
      <c r="M23" s="12">
        <v>1</v>
      </c>
      <c r="N23" s="12">
        <v>1</v>
      </c>
      <c r="O23" s="36" t="s">
        <v>440</v>
      </c>
    </row>
    <row r="24" spans="1:15" s="23" customFormat="1" ht="58" x14ac:dyDescent="0.35">
      <c r="A24" s="8" t="s">
        <v>276</v>
      </c>
      <c r="B24" s="12" t="s">
        <v>15</v>
      </c>
      <c r="C24" s="12" t="s">
        <v>42</v>
      </c>
      <c r="D24" s="12">
        <v>70</v>
      </c>
      <c r="E24" s="12">
        <v>30</v>
      </c>
      <c r="F24" s="12">
        <v>10</v>
      </c>
      <c r="G24" s="12">
        <v>10</v>
      </c>
      <c r="H24" s="8" t="s">
        <v>277</v>
      </c>
      <c r="I24" s="12">
        <f>G24</f>
        <v>10</v>
      </c>
      <c r="J24" s="19">
        <f>G24/F24</f>
        <v>1</v>
      </c>
      <c r="K24" s="19">
        <f>I24/E24</f>
        <v>0.33333333333333331</v>
      </c>
      <c r="L24" s="12">
        <v>30</v>
      </c>
      <c r="M24" s="12">
        <v>0</v>
      </c>
      <c r="N24" s="12">
        <v>0</v>
      </c>
      <c r="O24" s="36" t="s">
        <v>440</v>
      </c>
    </row>
    <row r="25" spans="1:15" s="23" customFormat="1" x14ac:dyDescent="0.35">
      <c r="A25" s="69" t="s">
        <v>283</v>
      </c>
      <c r="B25" s="70"/>
      <c r="C25" s="70"/>
      <c r="D25" s="70"/>
      <c r="E25" s="70"/>
      <c r="F25" s="70"/>
      <c r="G25" s="70"/>
      <c r="H25" s="70"/>
      <c r="I25" s="70"/>
      <c r="J25" s="70"/>
      <c r="K25" s="70"/>
      <c r="L25" s="70"/>
      <c r="M25" s="70"/>
      <c r="N25" s="70"/>
      <c r="O25" s="70"/>
    </row>
    <row r="26" spans="1:15" s="23" customFormat="1" x14ac:dyDescent="0.35">
      <c r="A26" s="71" t="s">
        <v>13</v>
      </c>
      <c r="B26" s="70"/>
      <c r="C26" s="70"/>
      <c r="D26" s="70"/>
      <c r="E26" s="70"/>
      <c r="F26" s="70"/>
      <c r="G26" s="70"/>
      <c r="H26" s="70"/>
      <c r="I26" s="70"/>
      <c r="J26" s="70"/>
      <c r="K26" s="70"/>
      <c r="L26" s="70"/>
      <c r="M26" s="70"/>
      <c r="N26" s="70"/>
      <c r="O26" s="70"/>
    </row>
    <row r="27" spans="1:15" s="23" customFormat="1" ht="130.5" x14ac:dyDescent="0.35">
      <c r="A27" s="8" t="s">
        <v>284</v>
      </c>
      <c r="B27" s="12" t="s">
        <v>15</v>
      </c>
      <c r="C27" s="12" t="s">
        <v>16</v>
      </c>
      <c r="D27" s="12">
        <v>77.599999999999994</v>
      </c>
      <c r="E27" s="12">
        <v>85.6</v>
      </c>
      <c r="F27" s="12">
        <v>2</v>
      </c>
      <c r="G27" s="12">
        <v>0</v>
      </c>
      <c r="H27" s="36" t="s">
        <v>477</v>
      </c>
      <c r="I27" s="12">
        <f>G27</f>
        <v>0</v>
      </c>
      <c r="J27" s="19">
        <v>0</v>
      </c>
      <c r="K27" s="19">
        <v>0</v>
      </c>
      <c r="L27" s="12">
        <v>4</v>
      </c>
      <c r="M27" s="12">
        <v>6</v>
      </c>
      <c r="N27" s="12">
        <v>8</v>
      </c>
      <c r="O27" s="72" t="s">
        <v>442</v>
      </c>
    </row>
    <row r="28" spans="1:15" s="23" customFormat="1" x14ac:dyDescent="0.35">
      <c r="A28" s="71" t="s">
        <v>18</v>
      </c>
      <c r="B28" s="70"/>
      <c r="C28" s="70"/>
      <c r="D28" s="70"/>
      <c r="E28" s="70"/>
      <c r="F28" s="70"/>
      <c r="G28" s="70"/>
      <c r="H28" s="70"/>
      <c r="I28" s="70"/>
      <c r="J28" s="70"/>
      <c r="K28" s="70"/>
      <c r="L28" s="70"/>
      <c r="M28" s="70"/>
      <c r="N28" s="70"/>
      <c r="O28" s="70"/>
    </row>
    <row r="29" spans="1:15" s="23" customFormat="1" ht="101.5" x14ac:dyDescent="0.35">
      <c r="A29" s="8" t="s">
        <v>285</v>
      </c>
      <c r="B29" s="12" t="s">
        <v>15</v>
      </c>
      <c r="C29" s="12" t="s">
        <v>42</v>
      </c>
      <c r="D29" s="12">
        <v>100</v>
      </c>
      <c r="E29" s="12">
        <v>33.1</v>
      </c>
      <c r="F29" s="12">
        <v>0</v>
      </c>
      <c r="G29" s="12">
        <v>15</v>
      </c>
      <c r="H29" s="8" t="s">
        <v>286</v>
      </c>
      <c r="I29" s="12">
        <f>G29</f>
        <v>15</v>
      </c>
      <c r="J29" s="19">
        <v>1</v>
      </c>
      <c r="K29" s="19">
        <f>I29/E29</f>
        <v>0.45317220543806647</v>
      </c>
      <c r="L29" s="12">
        <v>4.4000000000000004</v>
      </c>
      <c r="M29" s="12">
        <v>11.2</v>
      </c>
      <c r="N29" s="12">
        <v>17.5</v>
      </c>
      <c r="O29" s="36" t="s">
        <v>442</v>
      </c>
    </row>
    <row r="30" spans="1:15" s="23" customFormat="1" ht="43.5" x14ac:dyDescent="0.35">
      <c r="A30" s="8" t="s">
        <v>287</v>
      </c>
      <c r="B30" s="12" t="s">
        <v>15</v>
      </c>
      <c r="C30" s="12" t="s">
        <v>16</v>
      </c>
      <c r="D30" s="12">
        <v>3</v>
      </c>
      <c r="E30" s="12">
        <v>2</v>
      </c>
      <c r="F30" s="12">
        <v>0</v>
      </c>
      <c r="G30" s="12">
        <v>0</v>
      </c>
      <c r="H30" s="8" t="s">
        <v>66</v>
      </c>
      <c r="I30" s="12">
        <v>0</v>
      </c>
      <c r="J30" s="20">
        <v>0</v>
      </c>
      <c r="K30" s="20">
        <v>0</v>
      </c>
      <c r="L30" s="12">
        <v>1</v>
      </c>
      <c r="M30" s="12">
        <v>0</v>
      </c>
      <c r="N30" s="12">
        <v>1</v>
      </c>
      <c r="O30" s="36" t="s">
        <v>442</v>
      </c>
    </row>
    <row r="31" spans="1:15" s="23" customFormat="1" x14ac:dyDescent="0.35">
      <c r="A31" s="69" t="s">
        <v>288</v>
      </c>
      <c r="B31" s="70"/>
      <c r="C31" s="70"/>
      <c r="D31" s="70"/>
      <c r="E31" s="70"/>
      <c r="F31" s="70"/>
      <c r="G31" s="70"/>
      <c r="H31" s="70"/>
      <c r="I31" s="70"/>
      <c r="J31" s="70"/>
      <c r="K31" s="70"/>
      <c r="L31" s="70"/>
      <c r="M31" s="70"/>
      <c r="N31" s="70"/>
      <c r="O31" s="70"/>
    </row>
    <row r="32" spans="1:15" s="23" customFormat="1" x14ac:dyDescent="0.35">
      <c r="A32" s="71" t="s">
        <v>13</v>
      </c>
      <c r="B32" s="70"/>
      <c r="C32" s="70"/>
      <c r="D32" s="70"/>
      <c r="E32" s="70"/>
      <c r="F32" s="70"/>
      <c r="G32" s="70"/>
      <c r="H32" s="70"/>
      <c r="I32" s="70"/>
      <c r="J32" s="70"/>
      <c r="K32" s="70"/>
      <c r="L32" s="70"/>
      <c r="M32" s="70"/>
      <c r="N32" s="70"/>
      <c r="O32" s="70"/>
    </row>
    <row r="33" spans="1:15" s="23" customFormat="1" ht="72.5" x14ac:dyDescent="0.35">
      <c r="A33" s="8" t="s">
        <v>292</v>
      </c>
      <c r="B33" s="12" t="s">
        <v>15</v>
      </c>
      <c r="C33" s="12" t="s">
        <v>16</v>
      </c>
      <c r="D33" s="12">
        <v>1</v>
      </c>
      <c r="E33" s="12">
        <v>4</v>
      </c>
      <c r="F33" s="12">
        <v>1</v>
      </c>
      <c r="G33" s="12">
        <v>1</v>
      </c>
      <c r="H33" s="8" t="s">
        <v>291</v>
      </c>
      <c r="I33" s="12">
        <f>G33</f>
        <v>1</v>
      </c>
      <c r="J33" s="19">
        <f>G33/F33</f>
        <v>1</v>
      </c>
      <c r="K33" s="19">
        <f>I33/E33</f>
        <v>0.25</v>
      </c>
      <c r="L33" s="12">
        <v>1</v>
      </c>
      <c r="M33" s="12">
        <v>1</v>
      </c>
      <c r="N33" s="12">
        <v>1</v>
      </c>
      <c r="O33" s="36" t="s">
        <v>445</v>
      </c>
    </row>
    <row r="34" spans="1:15" s="23" customFormat="1" ht="72.5" x14ac:dyDescent="0.35">
      <c r="A34" s="8" t="s">
        <v>290</v>
      </c>
      <c r="B34" s="12" t="s">
        <v>15</v>
      </c>
      <c r="C34" s="12" t="s">
        <v>16</v>
      </c>
      <c r="D34" s="12">
        <v>1</v>
      </c>
      <c r="E34" s="12">
        <v>4</v>
      </c>
      <c r="F34" s="12">
        <v>1</v>
      </c>
      <c r="G34" s="12">
        <v>1</v>
      </c>
      <c r="H34" s="8" t="s">
        <v>291</v>
      </c>
      <c r="I34" s="12">
        <f>G34</f>
        <v>1</v>
      </c>
      <c r="J34" s="19">
        <f>G34/F34</f>
        <v>1</v>
      </c>
      <c r="K34" s="19">
        <f>I34/E34</f>
        <v>0.25</v>
      </c>
      <c r="L34" s="12">
        <v>1</v>
      </c>
      <c r="M34" s="12">
        <v>1</v>
      </c>
      <c r="N34" s="12">
        <v>1</v>
      </c>
      <c r="O34" s="36" t="s">
        <v>444</v>
      </c>
    </row>
    <row r="35" spans="1:15" s="23" customFormat="1" ht="43.5" x14ac:dyDescent="0.35">
      <c r="A35" s="8" t="s">
        <v>289</v>
      </c>
      <c r="B35" s="12" t="s">
        <v>15</v>
      </c>
      <c r="C35" s="12" t="s">
        <v>16</v>
      </c>
      <c r="D35" s="12">
        <v>0</v>
      </c>
      <c r="E35" s="12">
        <v>3</v>
      </c>
      <c r="F35" s="12">
        <v>0</v>
      </c>
      <c r="G35" s="12">
        <v>0</v>
      </c>
      <c r="H35" s="8" t="s">
        <v>66</v>
      </c>
      <c r="I35" s="12">
        <v>0</v>
      </c>
      <c r="J35" s="20">
        <v>0</v>
      </c>
      <c r="K35" s="20">
        <v>0</v>
      </c>
      <c r="L35" s="12">
        <v>1</v>
      </c>
      <c r="M35" s="12">
        <v>1</v>
      </c>
      <c r="N35" s="12">
        <v>1</v>
      </c>
      <c r="O35" s="36" t="s">
        <v>443</v>
      </c>
    </row>
    <row r="36" spans="1:15" s="23" customFormat="1" x14ac:dyDescent="0.35">
      <c r="A36" s="71" t="s">
        <v>18</v>
      </c>
      <c r="B36" s="70"/>
      <c r="C36" s="70"/>
      <c r="D36" s="70"/>
      <c r="E36" s="70"/>
      <c r="F36" s="70"/>
      <c r="G36" s="70"/>
      <c r="H36" s="70"/>
      <c r="I36" s="70"/>
      <c r="J36" s="70"/>
      <c r="K36" s="70"/>
      <c r="L36" s="70"/>
      <c r="M36" s="70"/>
      <c r="N36" s="70"/>
      <c r="O36" s="70"/>
    </row>
    <row r="37" spans="1:15" s="23" customFormat="1" ht="87" x14ac:dyDescent="0.35">
      <c r="A37" s="8" t="s">
        <v>308</v>
      </c>
      <c r="B37" s="12" t="s">
        <v>15</v>
      </c>
      <c r="C37" s="12" t="s">
        <v>16</v>
      </c>
      <c r="D37" s="12">
        <v>3</v>
      </c>
      <c r="E37" s="12">
        <v>15</v>
      </c>
      <c r="F37" s="12">
        <v>3</v>
      </c>
      <c r="G37" s="12">
        <v>3</v>
      </c>
      <c r="H37" s="8" t="s">
        <v>309</v>
      </c>
      <c r="I37" s="12">
        <f>G37</f>
        <v>3</v>
      </c>
      <c r="J37" s="19">
        <f>G37/F37</f>
        <v>1</v>
      </c>
      <c r="K37" s="19">
        <f>I37/E37</f>
        <v>0.2</v>
      </c>
      <c r="L37" s="12">
        <v>4</v>
      </c>
      <c r="M37" s="12">
        <v>4</v>
      </c>
      <c r="N37" s="12">
        <v>4</v>
      </c>
      <c r="O37" s="36" t="s">
        <v>447</v>
      </c>
    </row>
    <row r="38" spans="1:15" s="23" customFormat="1" ht="29" x14ac:dyDescent="0.35">
      <c r="A38" s="8" t="s">
        <v>307</v>
      </c>
      <c r="B38" s="12" t="s">
        <v>15</v>
      </c>
      <c r="C38" s="12" t="s">
        <v>16</v>
      </c>
      <c r="D38" s="12">
        <v>0</v>
      </c>
      <c r="E38" s="12">
        <v>1</v>
      </c>
      <c r="F38" s="12">
        <v>0</v>
      </c>
      <c r="G38" s="12">
        <v>0</v>
      </c>
      <c r="H38" s="8" t="s">
        <v>66</v>
      </c>
      <c r="I38" s="12">
        <v>0</v>
      </c>
      <c r="J38" s="20">
        <v>0</v>
      </c>
      <c r="K38" s="20">
        <v>0</v>
      </c>
      <c r="L38" s="12">
        <v>1</v>
      </c>
      <c r="M38" s="12">
        <v>0</v>
      </c>
      <c r="N38" s="12">
        <v>0</v>
      </c>
      <c r="O38" s="36" t="s">
        <v>447</v>
      </c>
    </row>
    <row r="39" spans="1:15" s="23" customFormat="1" ht="29" x14ac:dyDescent="0.35">
      <c r="A39" s="8" t="s">
        <v>306</v>
      </c>
      <c r="B39" s="12" t="s">
        <v>15</v>
      </c>
      <c r="C39" s="12" t="s">
        <v>16</v>
      </c>
      <c r="D39" s="12">
        <v>0</v>
      </c>
      <c r="E39" s="12">
        <v>2</v>
      </c>
      <c r="F39" s="12">
        <v>0</v>
      </c>
      <c r="G39" s="12">
        <v>0</v>
      </c>
      <c r="H39" s="8" t="s">
        <v>74</v>
      </c>
      <c r="I39" s="12">
        <v>0</v>
      </c>
      <c r="J39" s="20">
        <v>0</v>
      </c>
      <c r="K39" s="20">
        <v>0</v>
      </c>
      <c r="L39" s="12">
        <v>0</v>
      </c>
      <c r="M39" s="12">
        <v>1</v>
      </c>
      <c r="N39" s="12">
        <v>1</v>
      </c>
      <c r="O39" s="36" t="s">
        <v>447</v>
      </c>
    </row>
    <row r="40" spans="1:15" s="23" customFormat="1" ht="29" x14ac:dyDescent="0.35">
      <c r="A40" s="8" t="s">
        <v>305</v>
      </c>
      <c r="B40" s="12" t="s">
        <v>15</v>
      </c>
      <c r="C40" s="12" t="s">
        <v>16</v>
      </c>
      <c r="D40" s="12">
        <v>0</v>
      </c>
      <c r="E40" s="12">
        <v>1</v>
      </c>
      <c r="F40" s="12">
        <v>0</v>
      </c>
      <c r="G40" s="12">
        <v>0</v>
      </c>
      <c r="H40" s="8" t="s">
        <v>66</v>
      </c>
      <c r="I40" s="12">
        <v>0</v>
      </c>
      <c r="J40" s="20">
        <v>0</v>
      </c>
      <c r="K40" s="20">
        <v>0</v>
      </c>
      <c r="L40" s="12">
        <v>1</v>
      </c>
      <c r="M40" s="12">
        <v>0</v>
      </c>
      <c r="N40" s="12">
        <v>0</v>
      </c>
      <c r="O40" s="36" t="s">
        <v>447</v>
      </c>
    </row>
    <row r="41" spans="1:15" s="23" customFormat="1" ht="29" x14ac:dyDescent="0.35">
      <c r="A41" s="8" t="s">
        <v>304</v>
      </c>
      <c r="B41" s="12" t="s">
        <v>15</v>
      </c>
      <c r="C41" s="12" t="s">
        <v>16</v>
      </c>
      <c r="D41" s="12">
        <v>0</v>
      </c>
      <c r="E41" s="12">
        <v>1</v>
      </c>
      <c r="F41" s="12">
        <v>0</v>
      </c>
      <c r="G41" s="12">
        <v>0</v>
      </c>
      <c r="H41" s="8" t="s">
        <v>74</v>
      </c>
      <c r="I41" s="12">
        <v>0</v>
      </c>
      <c r="J41" s="20">
        <v>0</v>
      </c>
      <c r="K41" s="20">
        <v>0</v>
      </c>
      <c r="L41" s="12">
        <v>0</v>
      </c>
      <c r="M41" s="12">
        <v>1</v>
      </c>
      <c r="N41" s="12">
        <v>0</v>
      </c>
      <c r="O41" s="36" t="s">
        <v>447</v>
      </c>
    </row>
    <row r="42" spans="1:15" s="23" customFormat="1" ht="101.5" x14ac:dyDescent="0.35">
      <c r="A42" s="8" t="s">
        <v>302</v>
      </c>
      <c r="B42" s="12" t="s">
        <v>15</v>
      </c>
      <c r="C42" s="12" t="s">
        <v>42</v>
      </c>
      <c r="D42" s="12">
        <v>90</v>
      </c>
      <c r="E42" s="12">
        <v>100</v>
      </c>
      <c r="F42" s="12">
        <v>90</v>
      </c>
      <c r="G42" s="12">
        <v>82</v>
      </c>
      <c r="H42" s="8" t="s">
        <v>303</v>
      </c>
      <c r="I42" s="12">
        <f t="shared" ref="I42:I47" si="0">G42</f>
        <v>82</v>
      </c>
      <c r="J42" s="19">
        <f>G42/F42</f>
        <v>0.91111111111111109</v>
      </c>
      <c r="K42" s="19">
        <f>I42/E42</f>
        <v>0.82</v>
      </c>
      <c r="L42" s="12">
        <v>95</v>
      </c>
      <c r="M42" s="12">
        <v>100</v>
      </c>
      <c r="N42" s="12">
        <v>100</v>
      </c>
      <c r="O42" s="36" t="s">
        <v>446</v>
      </c>
    </row>
    <row r="43" spans="1:15" s="23" customFormat="1" ht="101.5" x14ac:dyDescent="0.35">
      <c r="A43" s="8" t="s">
        <v>300</v>
      </c>
      <c r="B43" s="12" t="s">
        <v>15</v>
      </c>
      <c r="C43" s="12" t="s">
        <v>42</v>
      </c>
      <c r="D43" s="12">
        <v>93.3</v>
      </c>
      <c r="E43" s="12">
        <v>100</v>
      </c>
      <c r="F43" s="12">
        <v>95</v>
      </c>
      <c r="G43" s="12">
        <v>94</v>
      </c>
      <c r="H43" s="8" t="s">
        <v>301</v>
      </c>
      <c r="I43" s="12">
        <f t="shared" si="0"/>
        <v>94</v>
      </c>
      <c r="J43" s="19">
        <f>G43/F43</f>
        <v>0.98947368421052628</v>
      </c>
      <c r="K43" s="19">
        <f>I43/E43</f>
        <v>0.94</v>
      </c>
      <c r="L43" s="12">
        <v>100</v>
      </c>
      <c r="M43" s="12">
        <v>100</v>
      </c>
      <c r="N43" s="12">
        <v>100</v>
      </c>
      <c r="O43" s="36" t="s">
        <v>446</v>
      </c>
    </row>
    <row r="44" spans="1:15" s="23" customFormat="1" ht="87" x14ac:dyDescent="0.35">
      <c r="A44" s="8" t="s">
        <v>299</v>
      </c>
      <c r="B44" s="12" t="s">
        <v>20</v>
      </c>
      <c r="C44" s="12" t="s">
        <v>42</v>
      </c>
      <c r="D44" s="12">
        <v>100</v>
      </c>
      <c r="E44" s="12">
        <v>100</v>
      </c>
      <c r="F44" s="12">
        <v>100</v>
      </c>
      <c r="G44" s="58">
        <v>100</v>
      </c>
      <c r="H44" s="59" t="s">
        <v>474</v>
      </c>
      <c r="I44" s="12">
        <f>G44</f>
        <v>100</v>
      </c>
      <c r="J44" s="19">
        <f>G44/F44</f>
        <v>1</v>
      </c>
      <c r="K44" s="19">
        <f>I44/E44</f>
        <v>1</v>
      </c>
      <c r="L44" s="12">
        <v>100</v>
      </c>
      <c r="M44" s="12">
        <v>100</v>
      </c>
      <c r="N44" s="12">
        <v>100</v>
      </c>
      <c r="O44" s="8" t="s">
        <v>446</v>
      </c>
    </row>
    <row r="45" spans="1:15" s="23" customFormat="1" ht="203" x14ac:dyDescent="0.35">
      <c r="A45" s="8" t="s">
        <v>297</v>
      </c>
      <c r="B45" s="12" t="s">
        <v>20</v>
      </c>
      <c r="C45" s="12" t="s">
        <v>42</v>
      </c>
      <c r="D45" s="12">
        <v>100</v>
      </c>
      <c r="E45" s="12">
        <v>100</v>
      </c>
      <c r="F45" s="12">
        <v>100</v>
      </c>
      <c r="G45" s="12">
        <v>100</v>
      </c>
      <c r="H45" s="8" t="s">
        <v>298</v>
      </c>
      <c r="I45" s="12">
        <f t="shared" si="0"/>
        <v>100</v>
      </c>
      <c r="J45" s="19">
        <f>G45/F45</f>
        <v>1</v>
      </c>
      <c r="K45" s="19">
        <f>I45/E45</f>
        <v>1</v>
      </c>
      <c r="L45" s="12">
        <v>100</v>
      </c>
      <c r="M45" s="12">
        <v>100</v>
      </c>
      <c r="N45" s="12">
        <v>100</v>
      </c>
      <c r="O45" s="36" t="s">
        <v>446</v>
      </c>
    </row>
    <row r="46" spans="1:15" s="23" customFormat="1" ht="116" x14ac:dyDescent="0.35">
      <c r="A46" s="8" t="s">
        <v>295</v>
      </c>
      <c r="B46" s="12" t="s">
        <v>15</v>
      </c>
      <c r="C46" s="12" t="s">
        <v>42</v>
      </c>
      <c r="D46" s="12">
        <v>95</v>
      </c>
      <c r="E46" s="12">
        <v>100</v>
      </c>
      <c r="F46" s="12">
        <v>95</v>
      </c>
      <c r="G46" s="12">
        <v>95</v>
      </c>
      <c r="H46" s="8" t="s">
        <v>296</v>
      </c>
      <c r="I46" s="12">
        <f t="shared" si="0"/>
        <v>95</v>
      </c>
      <c r="J46" s="19">
        <f>G46/F46</f>
        <v>1</v>
      </c>
      <c r="K46" s="19">
        <f>I46/E46</f>
        <v>0.95</v>
      </c>
      <c r="L46" s="12">
        <v>98</v>
      </c>
      <c r="M46" s="12">
        <v>98</v>
      </c>
      <c r="N46" s="12">
        <v>100</v>
      </c>
      <c r="O46" s="36" t="s">
        <v>446</v>
      </c>
    </row>
    <row r="47" spans="1:15" s="23" customFormat="1" ht="188.5" x14ac:dyDescent="0.35">
      <c r="A47" s="8" t="s">
        <v>294</v>
      </c>
      <c r="B47" s="12" t="s">
        <v>15</v>
      </c>
      <c r="C47" s="12" t="s">
        <v>42</v>
      </c>
      <c r="D47" s="12">
        <v>48.6</v>
      </c>
      <c r="E47" s="12">
        <v>70</v>
      </c>
      <c r="F47" s="12">
        <v>50</v>
      </c>
      <c r="G47" s="58">
        <v>93.9</v>
      </c>
      <c r="H47" s="59" t="s">
        <v>476</v>
      </c>
      <c r="I47" s="12">
        <f t="shared" si="0"/>
        <v>93.9</v>
      </c>
      <c r="J47" s="19">
        <v>1</v>
      </c>
      <c r="K47" s="61">
        <v>1</v>
      </c>
      <c r="L47" s="12">
        <v>55</v>
      </c>
      <c r="M47" s="12">
        <v>60</v>
      </c>
      <c r="N47" s="12">
        <v>70</v>
      </c>
      <c r="O47" s="8" t="s">
        <v>446</v>
      </c>
    </row>
    <row r="48" spans="1:15" s="23" customFormat="1" ht="87" x14ac:dyDescent="0.35">
      <c r="A48" s="8" t="s">
        <v>293</v>
      </c>
      <c r="B48" s="12" t="s">
        <v>20</v>
      </c>
      <c r="C48" s="12" t="s">
        <v>16</v>
      </c>
      <c r="D48" s="12">
        <v>8</v>
      </c>
      <c r="E48" s="12">
        <v>3</v>
      </c>
      <c r="F48" s="12">
        <v>3</v>
      </c>
      <c r="G48" s="58">
        <v>255</v>
      </c>
      <c r="H48" s="59" t="s">
        <v>475</v>
      </c>
      <c r="I48" s="12">
        <f t="shared" ref="I48" si="1">G48</f>
        <v>255</v>
      </c>
      <c r="J48" s="19">
        <v>1</v>
      </c>
      <c r="K48" s="19">
        <v>1</v>
      </c>
      <c r="L48" s="12">
        <v>3</v>
      </c>
      <c r="M48" s="12">
        <v>3</v>
      </c>
      <c r="N48" s="12">
        <v>3</v>
      </c>
      <c r="O48" s="36" t="s">
        <v>446</v>
      </c>
    </row>
    <row r="49" spans="1:15" s="23" customFormat="1" x14ac:dyDescent="0.35">
      <c r="A49" s="69" t="s">
        <v>310</v>
      </c>
      <c r="B49" s="70"/>
      <c r="C49" s="70"/>
      <c r="D49" s="70"/>
      <c r="E49" s="70"/>
      <c r="F49" s="70"/>
      <c r="G49" s="70"/>
      <c r="H49" s="70"/>
      <c r="I49" s="70"/>
      <c r="J49" s="70"/>
      <c r="K49" s="70"/>
      <c r="L49" s="70"/>
      <c r="M49" s="70"/>
      <c r="N49" s="70"/>
      <c r="O49" s="70"/>
    </row>
    <row r="50" spans="1:15" s="23" customFormat="1" x14ac:dyDescent="0.35">
      <c r="A50" s="71" t="s">
        <v>13</v>
      </c>
      <c r="B50" s="70"/>
      <c r="C50" s="70"/>
      <c r="D50" s="70"/>
      <c r="E50" s="70"/>
      <c r="F50" s="70"/>
      <c r="G50" s="70"/>
      <c r="H50" s="70"/>
      <c r="I50" s="70"/>
      <c r="J50" s="70"/>
      <c r="K50" s="70"/>
      <c r="L50" s="70"/>
      <c r="M50" s="70"/>
      <c r="N50" s="70"/>
      <c r="O50" s="70"/>
    </row>
    <row r="51" spans="1:15" s="23" customFormat="1" ht="43.5" x14ac:dyDescent="0.35">
      <c r="A51" s="8" t="s">
        <v>311</v>
      </c>
      <c r="B51" s="12" t="s">
        <v>15</v>
      </c>
      <c r="C51" s="12" t="s">
        <v>42</v>
      </c>
      <c r="D51" s="12">
        <v>0</v>
      </c>
      <c r="E51" s="12">
        <v>100</v>
      </c>
      <c r="F51" s="12">
        <v>0</v>
      </c>
      <c r="G51" s="12">
        <v>0</v>
      </c>
      <c r="H51" s="8" t="s">
        <v>66</v>
      </c>
      <c r="I51" s="12">
        <v>0</v>
      </c>
      <c r="J51" s="20">
        <v>0</v>
      </c>
      <c r="K51" s="20">
        <v>0</v>
      </c>
      <c r="L51" s="12">
        <v>100</v>
      </c>
      <c r="M51" s="12">
        <v>100</v>
      </c>
      <c r="N51" s="12">
        <v>100</v>
      </c>
      <c r="O51" s="72" t="s">
        <v>435</v>
      </c>
    </row>
    <row r="52" spans="1:15" s="23" customFormat="1" x14ac:dyDescent="0.35">
      <c r="A52" s="71" t="s">
        <v>18</v>
      </c>
      <c r="B52" s="70"/>
      <c r="C52" s="70"/>
      <c r="D52" s="70"/>
      <c r="E52" s="70"/>
      <c r="F52" s="70"/>
      <c r="G52" s="70"/>
      <c r="H52" s="70"/>
      <c r="I52" s="70"/>
      <c r="J52" s="70"/>
      <c r="K52" s="70"/>
      <c r="L52" s="70"/>
      <c r="M52" s="70"/>
      <c r="N52" s="70"/>
      <c r="O52" s="70"/>
    </row>
    <row r="53" spans="1:15" s="23" customFormat="1" ht="43.5" x14ac:dyDescent="0.35">
      <c r="A53" s="8" t="s">
        <v>314</v>
      </c>
      <c r="B53" s="12" t="s">
        <v>15</v>
      </c>
      <c r="C53" s="12" t="s">
        <v>16</v>
      </c>
      <c r="D53" s="12">
        <v>0</v>
      </c>
      <c r="E53" s="12">
        <v>1</v>
      </c>
      <c r="F53" s="12">
        <v>0</v>
      </c>
      <c r="G53" s="12">
        <v>0</v>
      </c>
      <c r="H53" s="8" t="s">
        <v>66</v>
      </c>
      <c r="I53" s="12">
        <v>0</v>
      </c>
      <c r="J53" s="20">
        <v>0</v>
      </c>
      <c r="K53" s="20">
        <v>0</v>
      </c>
      <c r="L53" s="12">
        <v>1</v>
      </c>
      <c r="M53" s="12">
        <v>0</v>
      </c>
      <c r="N53" s="12">
        <v>0</v>
      </c>
      <c r="O53" s="36" t="s">
        <v>448</v>
      </c>
    </row>
    <row r="54" spans="1:15" s="23" customFormat="1" ht="15" customHeight="1" x14ac:dyDescent="0.35">
      <c r="A54" s="8" t="s">
        <v>312</v>
      </c>
      <c r="B54" s="12" t="s">
        <v>15</v>
      </c>
      <c r="C54" s="12" t="s">
        <v>42</v>
      </c>
      <c r="D54" s="12">
        <v>10</v>
      </c>
      <c r="E54" s="12">
        <v>100</v>
      </c>
      <c r="F54" s="12">
        <v>20</v>
      </c>
      <c r="G54" s="12">
        <v>47</v>
      </c>
      <c r="H54" s="8" t="s">
        <v>313</v>
      </c>
      <c r="I54" s="12">
        <f>G54</f>
        <v>47</v>
      </c>
      <c r="J54" s="19">
        <v>1</v>
      </c>
      <c r="K54" s="19">
        <f>I54/E54</f>
        <v>0.47</v>
      </c>
      <c r="L54" s="12">
        <v>50</v>
      </c>
      <c r="M54" s="12">
        <v>70</v>
      </c>
      <c r="N54" s="12">
        <v>100</v>
      </c>
      <c r="O54" s="36" t="s">
        <v>448</v>
      </c>
    </row>
    <row r="55" spans="1:15" s="23" customFormat="1" x14ac:dyDescent="0.35">
      <c r="A55" s="69" t="s">
        <v>315</v>
      </c>
      <c r="B55" s="70"/>
      <c r="C55" s="70"/>
      <c r="D55" s="70"/>
      <c r="E55" s="70"/>
      <c r="F55" s="70"/>
      <c r="G55" s="70"/>
      <c r="H55" s="70"/>
      <c r="I55" s="70"/>
      <c r="J55" s="70"/>
      <c r="K55" s="70"/>
      <c r="L55" s="70"/>
      <c r="M55" s="70"/>
      <c r="N55" s="70"/>
      <c r="O55" s="70"/>
    </row>
    <row r="56" spans="1:15" s="23" customFormat="1" x14ac:dyDescent="0.35">
      <c r="A56" s="71" t="s">
        <v>13</v>
      </c>
      <c r="B56" s="70"/>
      <c r="C56" s="70"/>
      <c r="D56" s="70"/>
      <c r="E56" s="70"/>
      <c r="F56" s="70"/>
      <c r="G56" s="70"/>
      <c r="H56" s="70"/>
      <c r="I56" s="70"/>
      <c r="J56" s="70"/>
      <c r="K56" s="70"/>
      <c r="L56" s="70"/>
      <c r="M56" s="70"/>
      <c r="N56" s="70"/>
      <c r="O56" s="70"/>
    </row>
    <row r="57" spans="1:15" s="23" customFormat="1" ht="72.5" x14ac:dyDescent="0.35">
      <c r="A57" s="8" t="s">
        <v>320</v>
      </c>
      <c r="B57" s="12" t="s">
        <v>15</v>
      </c>
      <c r="C57" s="12" t="s">
        <v>42</v>
      </c>
      <c r="D57" s="12">
        <v>90</v>
      </c>
      <c r="E57" s="12">
        <v>99.9</v>
      </c>
      <c r="F57" s="12">
        <v>92</v>
      </c>
      <c r="G57" s="12">
        <v>99.59</v>
      </c>
      <c r="H57" s="8" t="s">
        <v>321</v>
      </c>
      <c r="I57" s="12">
        <f>G57</f>
        <v>99.59</v>
      </c>
      <c r="J57" s="19">
        <v>1</v>
      </c>
      <c r="K57" s="41">
        <f>I57/E57</f>
        <v>0.99689689689689687</v>
      </c>
      <c r="L57" s="12">
        <v>95</v>
      </c>
      <c r="M57" s="12">
        <v>98</v>
      </c>
      <c r="N57" s="12">
        <v>99.9</v>
      </c>
      <c r="O57" s="36" t="s">
        <v>449</v>
      </c>
    </row>
    <row r="58" spans="1:15" s="23" customFormat="1" ht="43.5" x14ac:dyDescent="0.35">
      <c r="A58" s="8" t="s">
        <v>318</v>
      </c>
      <c r="B58" s="12" t="s">
        <v>15</v>
      </c>
      <c r="C58" s="12" t="s">
        <v>42</v>
      </c>
      <c r="D58" s="12">
        <v>40</v>
      </c>
      <c r="E58" s="12">
        <v>90</v>
      </c>
      <c r="F58" s="12">
        <v>40</v>
      </c>
      <c r="G58" s="12">
        <v>34.479999999999997</v>
      </c>
      <c r="H58" s="60" t="s">
        <v>319</v>
      </c>
      <c r="I58" s="12">
        <f>G58</f>
        <v>34.479999999999997</v>
      </c>
      <c r="J58" s="19">
        <f>G58/F58</f>
        <v>0.86199999999999988</v>
      </c>
      <c r="K58" s="19">
        <f>I58/E58</f>
        <v>0.38311111111111107</v>
      </c>
      <c r="L58" s="12">
        <v>60</v>
      </c>
      <c r="M58" s="12">
        <v>75</v>
      </c>
      <c r="N58" s="12">
        <v>90</v>
      </c>
      <c r="O58" s="36" t="s">
        <v>449</v>
      </c>
    </row>
    <row r="59" spans="1:15" s="23" customFormat="1" ht="58" x14ac:dyDescent="0.35">
      <c r="A59" s="8" t="s">
        <v>316</v>
      </c>
      <c r="B59" s="12" t="s">
        <v>15</v>
      </c>
      <c r="C59" s="12" t="s">
        <v>42</v>
      </c>
      <c r="D59" s="12">
        <v>90</v>
      </c>
      <c r="E59" s="12">
        <v>99.5</v>
      </c>
      <c r="F59" s="12">
        <v>95</v>
      </c>
      <c r="G59" s="12">
        <v>91</v>
      </c>
      <c r="H59" s="60" t="s">
        <v>317</v>
      </c>
      <c r="I59" s="12">
        <f>G59</f>
        <v>91</v>
      </c>
      <c r="J59" s="19">
        <f>G59/F59</f>
        <v>0.95789473684210524</v>
      </c>
      <c r="K59" s="19">
        <f>I59/E59</f>
        <v>0.914572864321608</v>
      </c>
      <c r="L59" s="12">
        <v>97</v>
      </c>
      <c r="M59" s="12">
        <v>99.5</v>
      </c>
      <c r="N59" s="12">
        <v>99.5</v>
      </c>
      <c r="O59" s="36" t="s">
        <v>449</v>
      </c>
    </row>
    <row r="60" spans="1:15" s="23" customFormat="1" x14ac:dyDescent="0.35">
      <c r="A60" s="71" t="s">
        <v>18</v>
      </c>
      <c r="B60" s="70"/>
      <c r="C60" s="70"/>
      <c r="D60" s="70"/>
      <c r="E60" s="70"/>
      <c r="F60" s="70"/>
      <c r="G60" s="70"/>
      <c r="H60" s="70"/>
      <c r="I60" s="70"/>
      <c r="J60" s="70"/>
      <c r="K60" s="70"/>
      <c r="L60" s="70"/>
      <c r="M60" s="70"/>
      <c r="N60" s="70"/>
      <c r="O60" s="70"/>
    </row>
    <row r="61" spans="1:15" s="23" customFormat="1" ht="43.5" x14ac:dyDescent="0.35">
      <c r="A61" s="8" t="s">
        <v>326</v>
      </c>
      <c r="B61" s="12" t="s">
        <v>15</v>
      </c>
      <c r="C61" s="12" t="s">
        <v>42</v>
      </c>
      <c r="D61" s="12">
        <v>80</v>
      </c>
      <c r="E61" s="12">
        <v>100</v>
      </c>
      <c r="F61" s="12">
        <v>80</v>
      </c>
      <c r="G61" s="12">
        <v>80</v>
      </c>
      <c r="H61" s="8" t="s">
        <v>327</v>
      </c>
      <c r="I61" s="12">
        <f>G61</f>
        <v>80</v>
      </c>
      <c r="J61" s="19">
        <f>G61/F61</f>
        <v>1</v>
      </c>
      <c r="K61" s="19">
        <f>I61/E61</f>
        <v>0.8</v>
      </c>
      <c r="L61" s="12">
        <v>90</v>
      </c>
      <c r="M61" s="12">
        <v>95</v>
      </c>
      <c r="N61" s="12">
        <v>100</v>
      </c>
      <c r="O61" s="36" t="s">
        <v>449</v>
      </c>
    </row>
    <row r="62" spans="1:15" s="23" customFormat="1" ht="43.5" x14ac:dyDescent="0.35">
      <c r="A62" s="8" t="s">
        <v>324</v>
      </c>
      <c r="B62" s="12" t="s">
        <v>15</v>
      </c>
      <c r="C62" s="12" t="s">
        <v>42</v>
      </c>
      <c r="D62" s="12">
        <v>70</v>
      </c>
      <c r="E62" s="12">
        <v>90</v>
      </c>
      <c r="F62" s="12">
        <v>70</v>
      </c>
      <c r="G62" s="12">
        <v>66</v>
      </c>
      <c r="H62" s="8" t="s">
        <v>325</v>
      </c>
      <c r="I62" s="12">
        <f>G62</f>
        <v>66</v>
      </c>
      <c r="J62" s="19">
        <f>G62/F62</f>
        <v>0.94285714285714284</v>
      </c>
      <c r="K62" s="19">
        <f>I62/E62</f>
        <v>0.73333333333333328</v>
      </c>
      <c r="L62" s="12">
        <v>80</v>
      </c>
      <c r="M62" s="12">
        <v>85</v>
      </c>
      <c r="N62" s="12">
        <v>90</v>
      </c>
      <c r="O62" s="36" t="s">
        <v>449</v>
      </c>
    </row>
    <row r="63" spans="1:15" s="23" customFormat="1" ht="43.5" x14ac:dyDescent="0.35">
      <c r="A63" s="8" t="s">
        <v>322</v>
      </c>
      <c r="B63" s="12" t="s">
        <v>15</v>
      </c>
      <c r="C63" s="12" t="s">
        <v>16</v>
      </c>
      <c r="D63" s="12">
        <v>1</v>
      </c>
      <c r="E63" s="12">
        <v>4</v>
      </c>
      <c r="F63" s="12">
        <v>1</v>
      </c>
      <c r="G63" s="12">
        <v>1</v>
      </c>
      <c r="H63" s="8" t="s">
        <v>323</v>
      </c>
      <c r="I63" s="12">
        <f>G63</f>
        <v>1</v>
      </c>
      <c r="J63" s="19">
        <f>G63/F63</f>
        <v>1</v>
      </c>
      <c r="K63" s="19">
        <f>I63/E63</f>
        <v>0.25</v>
      </c>
      <c r="L63" s="12">
        <v>1</v>
      </c>
      <c r="M63" s="12">
        <v>1</v>
      </c>
      <c r="N63" s="12">
        <v>1</v>
      </c>
      <c r="O63" s="36" t="s">
        <v>449</v>
      </c>
    </row>
    <row r="64" spans="1:15" s="23" customFormat="1" x14ac:dyDescent="0.35">
      <c r="A64" s="69" t="s">
        <v>328</v>
      </c>
      <c r="B64" s="70"/>
      <c r="C64" s="70"/>
      <c r="D64" s="70"/>
      <c r="E64" s="70"/>
      <c r="F64" s="70"/>
      <c r="G64" s="70"/>
      <c r="H64" s="70"/>
      <c r="I64" s="70"/>
      <c r="J64" s="70"/>
      <c r="K64" s="70"/>
      <c r="L64" s="70"/>
      <c r="M64" s="70"/>
      <c r="N64" s="70"/>
      <c r="O64" s="70"/>
    </row>
    <row r="65" spans="1:15" s="23" customFormat="1" x14ac:dyDescent="0.35">
      <c r="A65" s="71" t="s">
        <v>13</v>
      </c>
      <c r="B65" s="70"/>
      <c r="C65" s="70"/>
      <c r="D65" s="70"/>
      <c r="E65" s="70"/>
      <c r="F65" s="70"/>
      <c r="G65" s="70"/>
      <c r="H65" s="70"/>
      <c r="I65" s="70"/>
      <c r="J65" s="70"/>
      <c r="K65" s="70"/>
      <c r="L65" s="70"/>
      <c r="M65" s="70"/>
      <c r="N65" s="70"/>
      <c r="O65" s="70"/>
    </row>
    <row r="66" spans="1:15" s="23" customFormat="1" ht="116" x14ac:dyDescent="0.35">
      <c r="A66" s="8" t="s">
        <v>329</v>
      </c>
      <c r="B66" s="12" t="s">
        <v>15</v>
      </c>
      <c r="C66" s="12" t="s">
        <v>16</v>
      </c>
      <c r="D66" s="12">
        <v>1</v>
      </c>
      <c r="E66" s="12">
        <v>4</v>
      </c>
      <c r="F66" s="12">
        <v>1</v>
      </c>
      <c r="G66" s="12">
        <v>1</v>
      </c>
      <c r="H66" s="8" t="s">
        <v>330</v>
      </c>
      <c r="I66" s="12">
        <f>G66</f>
        <v>1</v>
      </c>
      <c r="J66" s="19">
        <f>G66/F66</f>
        <v>1</v>
      </c>
      <c r="K66" s="19">
        <f>I66/E66</f>
        <v>0.25</v>
      </c>
      <c r="L66" s="12">
        <v>1</v>
      </c>
      <c r="M66" s="12">
        <v>1</v>
      </c>
      <c r="N66" s="12">
        <v>1</v>
      </c>
      <c r="O66" s="72" t="s">
        <v>450</v>
      </c>
    </row>
    <row r="67" spans="1:15" s="23" customFormat="1" x14ac:dyDescent="0.35">
      <c r="A67" s="71" t="s">
        <v>18</v>
      </c>
      <c r="B67" s="70"/>
      <c r="C67" s="70"/>
      <c r="D67" s="70"/>
      <c r="E67" s="70"/>
      <c r="F67" s="70"/>
      <c r="G67" s="70"/>
      <c r="H67" s="70"/>
      <c r="I67" s="70"/>
      <c r="J67" s="70"/>
      <c r="K67" s="70"/>
      <c r="L67" s="70"/>
      <c r="M67" s="70"/>
      <c r="N67" s="70"/>
      <c r="O67" s="70"/>
    </row>
    <row r="68" spans="1:15" s="23" customFormat="1" ht="116" x14ac:dyDescent="0.35">
      <c r="A68" s="8" t="s">
        <v>335</v>
      </c>
      <c r="B68" s="12" t="s">
        <v>20</v>
      </c>
      <c r="C68" s="12" t="s">
        <v>42</v>
      </c>
      <c r="D68" s="12">
        <v>100</v>
      </c>
      <c r="E68" s="12">
        <v>100</v>
      </c>
      <c r="F68" s="12">
        <v>100</v>
      </c>
      <c r="G68" s="12">
        <v>100</v>
      </c>
      <c r="H68" s="8" t="s">
        <v>336</v>
      </c>
      <c r="I68" s="12">
        <f>G68</f>
        <v>100</v>
      </c>
      <c r="J68" s="19">
        <f>G68/F68</f>
        <v>1</v>
      </c>
      <c r="K68" s="19">
        <f>I68/E68</f>
        <v>1</v>
      </c>
      <c r="L68" s="12">
        <v>100</v>
      </c>
      <c r="M68" s="12">
        <v>100</v>
      </c>
      <c r="N68" s="12">
        <v>100</v>
      </c>
      <c r="O68" s="36" t="s">
        <v>451</v>
      </c>
    </row>
    <row r="69" spans="1:15" s="23" customFormat="1" ht="87" x14ac:dyDescent="0.35">
      <c r="A69" s="8" t="s">
        <v>333</v>
      </c>
      <c r="B69" s="12" t="s">
        <v>20</v>
      </c>
      <c r="C69" s="12" t="s">
        <v>42</v>
      </c>
      <c r="D69" s="12">
        <v>100</v>
      </c>
      <c r="E69" s="12">
        <v>100</v>
      </c>
      <c r="F69" s="12">
        <v>100</v>
      </c>
      <c r="G69" s="12">
        <v>100</v>
      </c>
      <c r="H69" s="8" t="s">
        <v>334</v>
      </c>
      <c r="I69" s="12">
        <f>G69</f>
        <v>100</v>
      </c>
      <c r="J69" s="19">
        <f>G69/F69</f>
        <v>1</v>
      </c>
      <c r="K69" s="19">
        <f>I69/E69</f>
        <v>1</v>
      </c>
      <c r="L69" s="12">
        <v>100</v>
      </c>
      <c r="M69" s="12">
        <v>100</v>
      </c>
      <c r="N69" s="12">
        <v>100</v>
      </c>
      <c r="O69" s="36" t="s">
        <v>450</v>
      </c>
    </row>
    <row r="70" spans="1:15" s="23" customFormat="1" ht="101.5" x14ac:dyDescent="0.35">
      <c r="A70" s="8" t="s">
        <v>331</v>
      </c>
      <c r="B70" s="12" t="s">
        <v>20</v>
      </c>
      <c r="C70" s="12" t="s">
        <v>332</v>
      </c>
      <c r="D70" s="12">
        <v>0</v>
      </c>
      <c r="E70" s="12">
        <v>100</v>
      </c>
      <c r="F70" s="12">
        <v>100</v>
      </c>
      <c r="G70" s="12">
        <v>100</v>
      </c>
      <c r="H70" s="40" t="s">
        <v>457</v>
      </c>
      <c r="I70" s="12">
        <f>G70</f>
        <v>100</v>
      </c>
      <c r="J70" s="19">
        <f>G70/F70</f>
        <v>1</v>
      </c>
      <c r="K70" s="12">
        <f>I70/E70</f>
        <v>1</v>
      </c>
      <c r="L70" s="12">
        <v>100</v>
      </c>
      <c r="M70" s="12">
        <v>100</v>
      </c>
      <c r="N70" s="12">
        <v>100</v>
      </c>
      <c r="O70" s="36" t="s">
        <v>450</v>
      </c>
    </row>
    <row r="71" spans="1:15" s="23" customFormat="1" x14ac:dyDescent="0.35">
      <c r="A71" s="69" t="s">
        <v>337</v>
      </c>
      <c r="B71" s="70"/>
      <c r="C71" s="70"/>
      <c r="D71" s="70"/>
      <c r="E71" s="70"/>
      <c r="F71" s="70"/>
      <c r="G71" s="70"/>
      <c r="H71" s="70"/>
      <c r="I71" s="70"/>
      <c r="J71" s="70"/>
      <c r="K71" s="70"/>
      <c r="L71" s="70"/>
      <c r="M71" s="70"/>
      <c r="N71" s="70"/>
      <c r="O71" s="70"/>
    </row>
    <row r="72" spans="1:15" s="23" customFormat="1" x14ac:dyDescent="0.35">
      <c r="A72" s="71" t="s">
        <v>13</v>
      </c>
      <c r="B72" s="70"/>
      <c r="C72" s="70"/>
      <c r="D72" s="70"/>
      <c r="E72" s="70"/>
      <c r="F72" s="70"/>
      <c r="G72" s="70"/>
      <c r="H72" s="70"/>
      <c r="I72" s="70"/>
      <c r="J72" s="70"/>
      <c r="K72" s="70"/>
      <c r="L72" s="70"/>
      <c r="M72" s="70"/>
      <c r="N72" s="70"/>
      <c r="O72" s="70"/>
    </row>
    <row r="73" spans="1:15" s="23" customFormat="1" ht="101.5" x14ac:dyDescent="0.35">
      <c r="A73" s="8" t="s">
        <v>338</v>
      </c>
      <c r="B73" s="12" t="s">
        <v>15</v>
      </c>
      <c r="C73" s="12" t="s">
        <v>16</v>
      </c>
      <c r="D73" s="12">
        <v>5</v>
      </c>
      <c r="E73" s="12">
        <v>8</v>
      </c>
      <c r="F73" s="12">
        <v>2</v>
      </c>
      <c r="G73" s="12">
        <v>2</v>
      </c>
      <c r="H73" s="8" t="s">
        <v>339</v>
      </c>
      <c r="I73" s="12">
        <f>G73</f>
        <v>2</v>
      </c>
      <c r="J73" s="19">
        <f>G73/F73</f>
        <v>1</v>
      </c>
      <c r="K73" s="19">
        <f>I73/E73</f>
        <v>0.25</v>
      </c>
      <c r="L73" s="12">
        <v>2</v>
      </c>
      <c r="M73" s="12">
        <v>2</v>
      </c>
      <c r="N73" s="12">
        <v>2</v>
      </c>
      <c r="O73" s="72" t="s">
        <v>452</v>
      </c>
    </row>
    <row r="74" spans="1:15" s="23" customFormat="1" x14ac:dyDescent="0.35">
      <c r="A74" s="71" t="s">
        <v>18</v>
      </c>
      <c r="B74" s="70"/>
      <c r="C74" s="70"/>
      <c r="D74" s="70"/>
      <c r="E74" s="70"/>
      <c r="F74" s="70"/>
      <c r="G74" s="70"/>
      <c r="H74" s="70"/>
      <c r="I74" s="70"/>
      <c r="J74" s="70"/>
      <c r="K74" s="70"/>
      <c r="L74" s="70"/>
      <c r="M74" s="70"/>
      <c r="N74" s="70"/>
      <c r="O74" s="70"/>
    </row>
    <row r="75" spans="1:15" s="23" customFormat="1" ht="72.5" x14ac:dyDescent="0.35">
      <c r="A75" s="8" t="s">
        <v>342</v>
      </c>
      <c r="B75" s="12" t="s">
        <v>15</v>
      </c>
      <c r="C75" s="12" t="s">
        <v>16</v>
      </c>
      <c r="D75" s="12">
        <v>3</v>
      </c>
      <c r="E75" s="12">
        <v>4</v>
      </c>
      <c r="F75" s="12">
        <v>1</v>
      </c>
      <c r="G75" s="12">
        <v>1</v>
      </c>
      <c r="H75" s="8" t="s">
        <v>343</v>
      </c>
      <c r="I75" s="12">
        <f>G75</f>
        <v>1</v>
      </c>
      <c r="J75" s="19">
        <f>G75/F75</f>
        <v>1</v>
      </c>
      <c r="K75" s="19">
        <f>I75/E75</f>
        <v>0.25</v>
      </c>
      <c r="L75" s="12">
        <v>1</v>
      </c>
      <c r="M75" s="12">
        <v>1</v>
      </c>
      <c r="N75" s="12">
        <v>1</v>
      </c>
      <c r="O75" s="36" t="s">
        <v>453</v>
      </c>
    </row>
    <row r="76" spans="1:15" s="23" customFormat="1" ht="174" x14ac:dyDescent="0.35">
      <c r="A76" s="8" t="s">
        <v>340</v>
      </c>
      <c r="B76" s="12" t="s">
        <v>15</v>
      </c>
      <c r="C76" s="12" t="s">
        <v>16</v>
      </c>
      <c r="D76" s="12">
        <v>0</v>
      </c>
      <c r="E76" s="12">
        <v>1</v>
      </c>
      <c r="F76" s="12">
        <v>1</v>
      </c>
      <c r="G76" s="12">
        <v>1</v>
      </c>
      <c r="H76" s="8" t="s">
        <v>341</v>
      </c>
      <c r="I76" s="12">
        <f>G76</f>
        <v>1</v>
      </c>
      <c r="J76" s="19">
        <f>G76/F76</f>
        <v>1</v>
      </c>
      <c r="K76" s="19">
        <f>I76/E76</f>
        <v>1</v>
      </c>
      <c r="L76" s="12">
        <v>0</v>
      </c>
      <c r="M76" s="12">
        <v>0</v>
      </c>
      <c r="N76" s="12">
        <v>0</v>
      </c>
      <c r="O76" s="36" t="s">
        <v>453</v>
      </c>
    </row>
    <row r="77" spans="1:15" s="23" customFormat="1" x14ac:dyDescent="0.35">
      <c r="A77" s="69" t="s">
        <v>344</v>
      </c>
      <c r="B77" s="70"/>
      <c r="C77" s="70"/>
      <c r="D77" s="70"/>
      <c r="E77" s="70"/>
      <c r="F77" s="70"/>
      <c r="G77" s="70"/>
      <c r="H77" s="70"/>
      <c r="I77" s="70"/>
      <c r="J77" s="70"/>
      <c r="K77" s="70"/>
      <c r="L77" s="70"/>
      <c r="M77" s="70"/>
      <c r="N77" s="70"/>
      <c r="O77" s="70"/>
    </row>
    <row r="78" spans="1:15" s="23" customFormat="1" x14ac:dyDescent="0.35">
      <c r="A78" s="71" t="s">
        <v>13</v>
      </c>
      <c r="B78" s="70"/>
      <c r="C78" s="70"/>
      <c r="D78" s="70"/>
      <c r="E78" s="70"/>
      <c r="F78" s="70"/>
      <c r="G78" s="70"/>
      <c r="H78" s="70"/>
      <c r="I78" s="70"/>
      <c r="J78" s="70"/>
      <c r="K78" s="70"/>
      <c r="L78" s="70"/>
      <c r="M78" s="70"/>
      <c r="N78" s="70"/>
      <c r="O78" s="70"/>
    </row>
    <row r="79" spans="1:15" s="23" customFormat="1" ht="275.5" x14ac:dyDescent="0.35">
      <c r="A79" s="8" t="s">
        <v>345</v>
      </c>
      <c r="B79" s="12" t="s">
        <v>15</v>
      </c>
      <c r="C79" s="12" t="s">
        <v>16</v>
      </c>
      <c r="D79" s="12">
        <v>0</v>
      </c>
      <c r="E79" s="12">
        <v>4</v>
      </c>
      <c r="F79" s="12">
        <v>1</v>
      </c>
      <c r="G79" s="12">
        <v>1</v>
      </c>
      <c r="H79" s="63" t="s">
        <v>483</v>
      </c>
      <c r="I79" s="12">
        <f>G79</f>
        <v>1</v>
      </c>
      <c r="J79" s="19">
        <f>G79/F79</f>
        <v>1</v>
      </c>
      <c r="K79" s="19">
        <f>I79/E79</f>
        <v>0.25</v>
      </c>
      <c r="L79" s="12">
        <v>1</v>
      </c>
      <c r="M79" s="12">
        <v>1</v>
      </c>
      <c r="N79" s="12">
        <v>1</v>
      </c>
      <c r="O79" s="72" t="s">
        <v>453</v>
      </c>
    </row>
    <row r="80" spans="1:15" s="23" customFormat="1" x14ac:dyDescent="0.35">
      <c r="A80" s="71" t="s">
        <v>18</v>
      </c>
      <c r="B80" s="70"/>
      <c r="C80" s="70"/>
      <c r="D80" s="70"/>
      <c r="E80" s="70"/>
      <c r="F80" s="70"/>
      <c r="G80" s="70"/>
      <c r="H80" s="70"/>
      <c r="I80" s="70"/>
      <c r="J80" s="70"/>
      <c r="K80" s="70"/>
      <c r="L80" s="70"/>
      <c r="M80" s="70"/>
      <c r="N80" s="70"/>
      <c r="O80" s="70"/>
    </row>
    <row r="81" spans="1:15" s="23" customFormat="1" ht="290" x14ac:dyDescent="0.35">
      <c r="A81" s="8" t="s">
        <v>348</v>
      </c>
      <c r="B81" s="12" t="s">
        <v>20</v>
      </c>
      <c r="C81" s="12" t="s">
        <v>16</v>
      </c>
      <c r="D81" s="12">
        <v>8</v>
      </c>
      <c r="E81" s="12">
        <v>8</v>
      </c>
      <c r="F81" s="12">
        <v>8</v>
      </c>
      <c r="G81" s="12">
        <v>8</v>
      </c>
      <c r="H81" s="8" t="s">
        <v>349</v>
      </c>
      <c r="I81" s="12">
        <f>G81</f>
        <v>8</v>
      </c>
      <c r="J81" s="19">
        <f>G81/F81</f>
        <v>1</v>
      </c>
      <c r="K81" s="19">
        <f>I81/E81</f>
        <v>1</v>
      </c>
      <c r="L81" s="12">
        <v>8</v>
      </c>
      <c r="M81" s="12">
        <v>8</v>
      </c>
      <c r="N81" s="12">
        <v>8</v>
      </c>
      <c r="O81" s="36" t="s">
        <v>453</v>
      </c>
    </row>
    <row r="82" spans="1:15" s="23" customFormat="1" ht="43.5" x14ac:dyDescent="0.35">
      <c r="A82" s="8" t="s">
        <v>347</v>
      </c>
      <c r="B82" s="12" t="s">
        <v>15</v>
      </c>
      <c r="C82" s="12" t="s">
        <v>16</v>
      </c>
      <c r="D82" s="12">
        <v>0</v>
      </c>
      <c r="E82" s="12">
        <v>2</v>
      </c>
      <c r="F82" s="12">
        <v>0</v>
      </c>
      <c r="G82" s="12">
        <v>0</v>
      </c>
      <c r="H82" s="8" t="s">
        <v>66</v>
      </c>
      <c r="I82" s="12">
        <v>0</v>
      </c>
      <c r="J82" s="20">
        <v>0</v>
      </c>
      <c r="K82" s="20">
        <v>0</v>
      </c>
      <c r="L82" s="12">
        <v>1</v>
      </c>
      <c r="M82" s="12">
        <v>0</v>
      </c>
      <c r="N82" s="12">
        <v>1</v>
      </c>
      <c r="O82" s="36" t="s">
        <v>453</v>
      </c>
    </row>
    <row r="83" spans="1:15" s="23" customFormat="1" ht="72.5" x14ac:dyDescent="0.35">
      <c r="A83" s="8" t="s">
        <v>346</v>
      </c>
      <c r="B83" s="12" t="s">
        <v>15</v>
      </c>
      <c r="C83" s="12" t="s">
        <v>16</v>
      </c>
      <c r="D83" s="12">
        <v>1</v>
      </c>
      <c r="E83" s="12">
        <v>6</v>
      </c>
      <c r="F83" s="12">
        <v>0</v>
      </c>
      <c r="G83" s="12">
        <v>0</v>
      </c>
      <c r="H83" s="8" t="s">
        <v>66</v>
      </c>
      <c r="I83" s="12">
        <v>0</v>
      </c>
      <c r="J83" s="20">
        <v>0</v>
      </c>
      <c r="K83" s="20">
        <v>0</v>
      </c>
      <c r="L83" s="12">
        <v>2</v>
      </c>
      <c r="M83" s="12">
        <v>2</v>
      </c>
      <c r="N83" s="12">
        <v>2</v>
      </c>
      <c r="O83" s="36" t="s">
        <v>454</v>
      </c>
    </row>
    <row r="84" spans="1:15" s="23" customFormat="1" x14ac:dyDescent="0.35">
      <c r="B84" s="30"/>
      <c r="C84" s="30"/>
      <c r="D84" s="30"/>
      <c r="E84" s="30"/>
      <c r="F84" s="30"/>
      <c r="G84" s="30"/>
      <c r="I84" s="30"/>
      <c r="J84" s="30"/>
      <c r="K84" s="30"/>
      <c r="L84" s="30"/>
      <c r="M84" s="30"/>
      <c r="N84" s="30"/>
    </row>
    <row r="86" spans="1:15" ht="58" x14ac:dyDescent="0.35">
      <c r="A86" s="28" t="s">
        <v>470</v>
      </c>
      <c r="B86" s="17">
        <f>(J9+J14+J18+J24+J23+J22+J27+J29+J34+J33+J48+J47+J46+J45+J44+J43+J42+J37+J54+J59+J58+J57+J63+J62+J61+J66+J70+J69+J68+J73+J76+J75+J79+J81)/34</f>
        <v>0.9606863727947319</v>
      </c>
      <c r="D86" s="28" t="s">
        <v>471</v>
      </c>
      <c r="E86" s="17">
        <f>(K9+K14+K18+K24+K23+K22+K27+K29+K34+K33+K48+K47+K46+K45+K44+K43+K42+K37+K54+K59+K58+K57+K63+K62+K61+K66+K70+K69+K68+K73+K76+K75+K79+K81)/34</f>
        <v>0.58954175718924562</v>
      </c>
    </row>
    <row r="87" spans="1:15" ht="87" x14ac:dyDescent="0.35">
      <c r="A87" s="18" t="s">
        <v>466</v>
      </c>
      <c r="B87" s="17">
        <f>B86*0.09</f>
        <v>8.6461773551525872E-2</v>
      </c>
      <c r="D87" s="28" t="s">
        <v>468</v>
      </c>
      <c r="E87" s="17">
        <f>E86*0.09</f>
        <v>5.3058758147032106E-2</v>
      </c>
    </row>
  </sheetData>
  <sheetProtection algorithmName="SHA-512" hashValue="YkDJt/hPF/vlDSqfamUSe0hlbKKA1FGXwebNtbzh8isLCde1MyZG4C1I0atVlWYxhyc9ydspDeeHcWqLrjh98A==" saltValue="iozF2XPRA4v/8+bUkQ3tcQ==" spinCount="100000" sheet="1" formatCells="0" formatColumns="0" formatRows="0" insertColumns="0" insertRows="0" insertHyperlinks="0" deleteColumns="0" deleteRows="0" sort="0" autoFilter="0" pivotTables="0"/>
  <mergeCells count="33">
    <mergeCell ref="A77:O77"/>
    <mergeCell ref="A78:O78"/>
    <mergeCell ref="O79"/>
    <mergeCell ref="A80:O80"/>
    <mergeCell ref="A71:O71"/>
    <mergeCell ref="A72:O72"/>
    <mergeCell ref="O73"/>
    <mergeCell ref="A74:O74"/>
    <mergeCell ref="A64:O64"/>
    <mergeCell ref="A65:O65"/>
    <mergeCell ref="O66"/>
    <mergeCell ref="A67:O67"/>
    <mergeCell ref="A55:O55"/>
    <mergeCell ref="A56:O56"/>
    <mergeCell ref="A60:O60"/>
    <mergeCell ref="A49:O49"/>
    <mergeCell ref="A50:O50"/>
    <mergeCell ref="O51"/>
    <mergeCell ref="A52:O52"/>
    <mergeCell ref="A31:O31"/>
    <mergeCell ref="A32:O32"/>
    <mergeCell ref="A36:O36"/>
    <mergeCell ref="A26:O26"/>
    <mergeCell ref="O27"/>
    <mergeCell ref="A28:O28"/>
    <mergeCell ref="A15:O15"/>
    <mergeCell ref="A16:O16"/>
    <mergeCell ref="A19:O19"/>
    <mergeCell ref="A7:O7"/>
    <mergeCell ref="A8:O8"/>
    <mergeCell ref="O9"/>
    <mergeCell ref="A10:O10"/>
    <mergeCell ref="A25:O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workbookViewId="0">
      <selection activeCell="E9" sqref="E9"/>
    </sheetView>
  </sheetViews>
  <sheetFormatPr baseColWidth="10" defaultColWidth="25" defaultRowHeight="14.5" x14ac:dyDescent="0.35"/>
  <cols>
    <col min="1" max="1" width="50" customWidth="1"/>
    <col min="4" max="5" width="40" customWidth="1"/>
  </cols>
  <sheetData>
    <row r="1" spans="1:5" ht="30" customHeight="1" x14ac:dyDescent="0.35">
      <c r="A1" s="81" t="s">
        <v>472</v>
      </c>
      <c r="B1" s="81"/>
      <c r="C1" s="81"/>
      <c r="D1" s="81" t="s">
        <v>473</v>
      </c>
      <c r="E1" s="81"/>
    </row>
    <row r="2" spans="1:5" x14ac:dyDescent="0.35">
      <c r="A2" s="46" t="s">
        <v>367</v>
      </c>
      <c r="B2" s="47" t="s">
        <v>350</v>
      </c>
      <c r="C2" s="47" t="s">
        <v>351</v>
      </c>
      <c r="D2" s="52" t="s">
        <v>352</v>
      </c>
      <c r="E2" s="51" t="s">
        <v>353</v>
      </c>
    </row>
    <row r="3" spans="1:5" x14ac:dyDescent="0.35">
      <c r="A3" s="55" t="s">
        <v>373</v>
      </c>
      <c r="B3" s="50">
        <f>'Línea 1'!B77</f>
        <v>0.93571428571428561</v>
      </c>
      <c r="C3" s="50">
        <f>'Línea 1'!B78</f>
        <v>0.15907142857142856</v>
      </c>
      <c r="D3" s="50">
        <f>'Línea 1'!E77</f>
        <v>0.61336643029737814</v>
      </c>
      <c r="E3" s="50">
        <f>'Línea 1'!E78</f>
        <v>0.10427229315055429</v>
      </c>
    </row>
    <row r="4" spans="1:5" x14ac:dyDescent="0.35">
      <c r="A4" s="55" t="s">
        <v>374</v>
      </c>
      <c r="B4" s="50">
        <f>'Línea 2'!B28</f>
        <v>0.98333333333333339</v>
      </c>
      <c r="C4" s="50">
        <f>'Línea 2'!B29</f>
        <v>0.16716666666666669</v>
      </c>
      <c r="D4" s="50">
        <f>'Línea 2'!E28</f>
        <v>0.56766051766051773</v>
      </c>
      <c r="E4" s="50">
        <f>'Línea 2'!E29</f>
        <v>9.6502288002288023E-2</v>
      </c>
    </row>
    <row r="5" spans="1:5" x14ac:dyDescent="0.35">
      <c r="A5" s="55" t="s">
        <v>375</v>
      </c>
      <c r="B5" s="50">
        <f>'Línea 3'!B46</f>
        <v>0.99632352941176472</v>
      </c>
      <c r="C5" s="50">
        <f>'Línea 3'!B47</f>
        <v>0.16937500000000003</v>
      </c>
      <c r="D5" s="50">
        <f>'Línea 3'!E46</f>
        <v>0.4784625371866208</v>
      </c>
      <c r="E5" s="50">
        <f>'Línea 3'!E47</f>
        <v>8.1338631321725544E-2</v>
      </c>
    </row>
    <row r="6" spans="1:5" ht="29" x14ac:dyDescent="0.35">
      <c r="A6" s="55" t="s">
        <v>376</v>
      </c>
      <c r="B6" s="50">
        <f>'Línea 4'!B30</f>
        <v>1</v>
      </c>
      <c r="C6" s="50">
        <f>'Línea 4'!B31</f>
        <v>0.13</v>
      </c>
      <c r="D6" s="50">
        <f>'Línea 4'!E30</f>
        <v>0.3088822353597877</v>
      </c>
      <c r="E6" s="50">
        <f>'Línea 4'!E31</f>
        <v>4.0154690596772402E-2</v>
      </c>
    </row>
    <row r="7" spans="1:5" ht="29" x14ac:dyDescent="0.35">
      <c r="A7" s="55" t="s">
        <v>377</v>
      </c>
      <c r="B7" s="50">
        <f>'Línea 5'!B47</f>
        <v>1</v>
      </c>
      <c r="C7" s="50">
        <f>'Línea 5'!B48</f>
        <v>0.17</v>
      </c>
      <c r="D7" s="50">
        <f>'Línea 5'!E47</f>
        <v>0.55704862904891561</v>
      </c>
      <c r="E7" s="50">
        <f>'Línea 5'!E48</f>
        <v>9.4698266938315664E-2</v>
      </c>
    </row>
    <row r="8" spans="1:5" x14ac:dyDescent="0.35">
      <c r="A8" s="55" t="s">
        <v>378</v>
      </c>
      <c r="B8" s="50">
        <f>'Línea 6'!B37</f>
        <v>1</v>
      </c>
      <c r="C8" s="50">
        <f>'Línea 6'!B38</f>
        <v>0.1</v>
      </c>
      <c r="D8" s="50">
        <f>'Línea 6'!E37</f>
        <v>0.65880952380952373</v>
      </c>
      <c r="E8" s="50">
        <f>'Línea 6'!E38</f>
        <v>6.5880952380952373E-2</v>
      </c>
    </row>
    <row r="9" spans="1:5" ht="29" x14ac:dyDescent="0.35">
      <c r="A9" s="55" t="s">
        <v>379</v>
      </c>
      <c r="B9" s="50">
        <f>'Línea 7'!B86</f>
        <v>0.9606863727947319</v>
      </c>
      <c r="C9" s="50">
        <f>'Línea 7'!B87</f>
        <v>8.6461773551525872E-2</v>
      </c>
      <c r="D9" s="50">
        <f>'Línea 7'!E86</f>
        <v>0.58954175718924562</v>
      </c>
      <c r="E9" s="50">
        <f>'Línea 7'!E87</f>
        <v>5.3058758147032106E-2</v>
      </c>
    </row>
    <row r="10" spans="1:5" x14ac:dyDescent="0.35">
      <c r="A10" s="48" t="s">
        <v>354</v>
      </c>
      <c r="B10" s="49">
        <f>SUM(B3:B9)/7</f>
        <v>0.98229393160773082</v>
      </c>
      <c r="C10" s="43">
        <f>SUM(C3:C9)</f>
        <v>0.98207486878962114</v>
      </c>
      <c r="D10" s="49">
        <f>SUM(D3:D9)/7</f>
        <v>0.53911023293599858</v>
      </c>
      <c r="E10" s="43">
        <f>SUM(E3:E9)</f>
        <v>0.53590588053764043</v>
      </c>
    </row>
    <row r="11" spans="1:5" x14ac:dyDescent="0.35">
      <c r="A11" s="42" t="s">
        <v>355</v>
      </c>
      <c r="B11" s="44">
        <v>59586493244</v>
      </c>
      <c r="D11" s="45" t="s">
        <v>356</v>
      </c>
      <c r="E11" s="44">
        <v>59586493244</v>
      </c>
    </row>
    <row r="12" spans="1:5" ht="29" x14ac:dyDescent="0.35">
      <c r="A12" s="42" t="s">
        <v>357</v>
      </c>
      <c r="B12" s="44">
        <v>41474042313</v>
      </c>
      <c r="D12" s="45" t="s">
        <v>358</v>
      </c>
      <c r="E12" s="44">
        <v>41474042313</v>
      </c>
    </row>
    <row r="13" spans="1:5" x14ac:dyDescent="0.35">
      <c r="A13" s="2" t="s">
        <v>359</v>
      </c>
      <c r="B13" s="56">
        <f>B12/B11</f>
        <v>0.69603093008290406</v>
      </c>
      <c r="D13" s="3" t="s">
        <v>360</v>
      </c>
      <c r="E13" s="56">
        <f>E12/E11</f>
        <v>0.69603093008290406</v>
      </c>
    </row>
    <row r="14" spans="1:5" x14ac:dyDescent="0.35">
      <c r="A14" s="4" t="s">
        <v>361</v>
      </c>
      <c r="B14" s="5">
        <v>1</v>
      </c>
      <c r="D14" s="6" t="s">
        <v>362</v>
      </c>
      <c r="E14" s="7">
        <v>1</v>
      </c>
    </row>
  </sheetData>
  <sheetProtection algorithmName="SHA-512" hashValue="mUN4YLTWRtEOGUTtaUF4DnYHH3yDzss6WtGgE0g3RoAYXL6XHWZdB9m0cEKiip1w6+pCwEwmBllrcJG8USO6AQ==" saltValue="NkSgEMr7JcmCRyLmve1Slw==" spinCount="100000" sheet="1" formatCells="0" formatColumns="0" formatRows="0" insertColumns="0" insertRows="0" insertHyperlinks="0" deleteColumns="0" deleteRows="0" sort="0" autoFilter="0" pivotTables="0"/>
  <mergeCells count="2">
    <mergeCell ref="A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Línea 1</vt:lpstr>
      <vt:lpstr>Línea 2</vt:lpstr>
      <vt:lpstr>Línea 3</vt:lpstr>
      <vt:lpstr>Línea 4</vt:lpstr>
      <vt:lpstr>Línea 5</vt:lpstr>
      <vt:lpstr>Línea 6</vt:lpstr>
      <vt:lpstr>Línea 7</vt:lpstr>
      <vt:lpstr>Resumen Evaluacion 2020</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Proyectos</cp:lastModifiedBy>
  <dcterms:created xsi:type="dcterms:W3CDTF">2021-01-27T14:34:24Z</dcterms:created>
  <dcterms:modified xsi:type="dcterms:W3CDTF">2021-02-12T16:10:46Z</dcterms:modified>
  <cp:category/>
</cp:coreProperties>
</file>