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COMUNICACIONES 2017\PUBLICACIONES WEB\PLANEACIÓN INSTITUCIONAL\"/>
    </mc:Choice>
  </mc:AlternateContent>
  <bookViews>
    <workbookView xWindow="0" yWindow="0" windowWidth="28800" windowHeight="12330"/>
  </bookViews>
  <sheets>
    <sheet name="LINEA1" sheetId="1" r:id="rId1"/>
    <sheet name="LINEA 2" sheetId="2" r:id="rId2"/>
    <sheet name="LINEA 3" sheetId="3" r:id="rId3"/>
    <sheet name="LINEA 4" sheetId="4" r:id="rId4"/>
    <sheet name="LINEA 5" sheetId="5" r:id="rId5"/>
    <sheet name="LINEA 6" sheetId="7" r:id="rId6"/>
    <sheet name="Resumen 2016-2"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6" l="1"/>
  <c r="C15" i="6"/>
  <c r="D12" i="6" l="1"/>
  <c r="C12" i="6"/>
  <c r="U10" i="7"/>
  <c r="U9" i="7"/>
  <c r="U12" i="5"/>
  <c r="U11" i="5"/>
  <c r="U10" i="5"/>
  <c r="U14" i="4"/>
  <c r="U15" i="4" s="1"/>
  <c r="U13" i="4"/>
  <c r="U15" i="3"/>
  <c r="U14" i="3"/>
  <c r="U29" i="2"/>
  <c r="U30" i="2" s="1"/>
  <c r="U20" i="1"/>
  <c r="U21" i="1"/>
  <c r="U9" i="4" l="1"/>
  <c r="U12" i="4"/>
  <c r="U11" i="4"/>
  <c r="U10" i="4"/>
  <c r="U23" i="2" l="1"/>
  <c r="S10" i="5"/>
  <c r="U8" i="4"/>
  <c r="U8" i="3" l="1"/>
  <c r="U13" i="3"/>
  <c r="U12" i="3"/>
  <c r="U21" i="2"/>
  <c r="U20" i="2"/>
  <c r="U19" i="2"/>
  <c r="U8" i="2"/>
  <c r="U9" i="2"/>
  <c r="U25" i="2" l="1"/>
  <c r="S25" i="2"/>
  <c r="S19" i="1"/>
  <c r="U15" i="1"/>
  <c r="U16" i="1"/>
  <c r="U13" i="1" l="1"/>
  <c r="U14" i="1"/>
  <c r="U12" i="1"/>
  <c r="S10" i="1"/>
  <c r="U9" i="5" l="1"/>
  <c r="U8" i="5"/>
  <c r="U28" i="2"/>
  <c r="S27" i="2"/>
  <c r="U26" i="2"/>
  <c r="S26" i="2"/>
  <c r="S24" i="2"/>
  <c r="U11" i="3" l="1"/>
  <c r="U10" i="3"/>
  <c r="U9" i="3"/>
  <c r="S9" i="3"/>
  <c r="U10" i="2" l="1"/>
  <c r="U13" i="2"/>
  <c r="U22" i="2"/>
  <c r="U11" i="1"/>
  <c r="U10" i="1"/>
  <c r="U18" i="2"/>
  <c r="U17" i="2"/>
  <c r="U16" i="2"/>
  <c r="U15" i="2"/>
  <c r="U12" i="2" l="1"/>
  <c r="U9" i="1"/>
  <c r="S8" i="1"/>
  <c r="U8" i="1"/>
  <c r="C11" i="6" l="1"/>
  <c r="D11" i="6" l="1"/>
  <c r="S9" i="5"/>
  <c r="S8" i="5"/>
  <c r="S9" i="4" l="1"/>
  <c r="S10" i="4"/>
  <c r="S11" i="4"/>
  <c r="S12" i="4"/>
  <c r="S8" i="4"/>
  <c r="S10" i="3"/>
  <c r="S11" i="3"/>
  <c r="S12" i="3"/>
  <c r="S13" i="3"/>
  <c r="S9" i="2"/>
  <c r="S8" i="3"/>
  <c r="S8" i="2"/>
  <c r="S10" i="2"/>
  <c r="S11" i="2"/>
  <c r="S12" i="2"/>
  <c r="S13" i="2"/>
  <c r="S14" i="2"/>
  <c r="S15" i="2"/>
  <c r="S16" i="2"/>
  <c r="S18" i="2"/>
  <c r="S19" i="2"/>
  <c r="S20" i="2"/>
  <c r="S21" i="2"/>
  <c r="S22" i="2"/>
  <c r="S23" i="2"/>
  <c r="S9" i="1"/>
  <c r="S11" i="1"/>
  <c r="S12" i="1"/>
  <c r="S13" i="1"/>
  <c r="S14" i="1"/>
  <c r="S15" i="1"/>
  <c r="S16" i="1"/>
  <c r="S17" i="1"/>
  <c r="C9" i="6" l="1"/>
  <c r="D9" i="6"/>
  <c r="C10" i="6"/>
  <c r="D10" i="6"/>
  <c r="C7" i="6"/>
  <c r="D6" i="6"/>
  <c r="C8" i="6"/>
  <c r="D8" i="6"/>
  <c r="C6" i="6" l="1"/>
  <c r="D7" i="6"/>
</calcChain>
</file>

<file path=xl/comments1.xml><?xml version="1.0" encoding="utf-8"?>
<comments xmlns="http://schemas.openxmlformats.org/spreadsheetml/2006/main">
  <authors>
    <author>Natalia Cardona</author>
    <author>Diana Milena Bedoya Aristizabal</author>
    <author>Natalia Meneses</author>
  </authors>
  <commentList>
    <comment ref="B7" authorId="0" shapeId="0">
      <text>
        <r>
          <rPr>
            <sz val="9"/>
            <color indexed="81"/>
            <rFont val="Tahoma"/>
            <family val="2"/>
          </rPr>
          <t>Este código es generado automáticamente en el Software Plannea.
(Columna diligenciada por Planeación Institucional)</t>
        </r>
      </text>
    </comment>
    <comment ref="C7" authorId="0" shapeId="0">
      <text>
        <r>
          <rPr>
            <sz val="9"/>
            <color indexed="81"/>
            <rFont val="Tahoma"/>
            <family val="2"/>
          </rPr>
          <t xml:space="preserve">Este código asignado por el municipio y Planeación Institucional.
(Columna diligenciada por Planeación Institucional)
</t>
        </r>
      </text>
    </comment>
    <comment ref="D7" authorId="0" shapeId="0">
      <text>
        <r>
          <rPr>
            <sz val="9"/>
            <color indexed="81"/>
            <rFont val="Tahoma"/>
            <family val="2"/>
          </rPr>
          <t xml:space="preserve">Dato asociado del Plan de desarrollo Institucional.
(Columna diligenciada por Planeación Institucional)
</t>
        </r>
      </text>
    </comment>
    <comment ref="E7" authorId="0" shapeId="0">
      <text>
        <r>
          <rPr>
            <sz val="9"/>
            <color indexed="81"/>
            <rFont val="Tahoma"/>
            <family val="2"/>
          </rPr>
          <t xml:space="preserve">Dato asociado del Plan de desarrollo Institucional.
(Columna diligenciada por Planeación Institucional)
</t>
        </r>
      </text>
    </comment>
    <comment ref="G7" authorId="0" shapeId="0">
      <text>
        <r>
          <rPr>
            <sz val="9"/>
            <color indexed="81"/>
            <rFont val="Tahoma"/>
            <family val="2"/>
          </rPr>
          <t>Dato asociado del Plan de desarrollo Institucional.
(Columna diligenciada por Planeación Institucional)</t>
        </r>
      </text>
    </comment>
    <comment ref="H7" authorId="0" shapeId="0">
      <text>
        <r>
          <rPr>
            <sz val="9"/>
            <color indexed="81"/>
            <rFont val="Tahoma"/>
            <family val="2"/>
          </rPr>
          <t xml:space="preserve">Dato asociado del Plan de desarrollo Institucional.
(Columna diligenciada por Planeación Institucional)
</t>
        </r>
      </text>
    </comment>
    <comment ref="M7" authorId="0" shapeId="0">
      <text>
        <r>
          <rPr>
            <sz val="9"/>
            <color indexed="81"/>
            <rFont val="Tahoma"/>
            <family val="2"/>
          </rPr>
          <t>Describa cada una de las actividades que se van a realizar para darle cumplimiento al Indicador de producto asociado al Plan.
(Información diligenciada por los procesos de la Institución)</t>
        </r>
      </text>
    </comment>
    <comment ref="N7" authorId="0" shapeId="0">
      <text>
        <r>
          <rPr>
            <sz val="9"/>
            <color indexed="81"/>
            <rFont val="Tahoma"/>
            <family val="2"/>
          </rPr>
          <t xml:space="preserve">Escriba los productos que se van a alcanzar con las actividades que realiza entre los meses de Enero a Junio.
Esta meta puede ser expresada en unidades, porcentajes, personas, metros, litros.
Recuerde que debe ser verificable.
(Información diligenciada por los procesos de la Institución)
</t>
        </r>
      </text>
    </comment>
    <comment ref="O7" authorId="0" shapeId="0">
      <text>
        <r>
          <rPr>
            <sz val="9"/>
            <color indexed="81"/>
            <rFont val="Tahoma"/>
            <family val="2"/>
          </rPr>
          <t xml:space="preserve">Escriba los productos que se van a alcanzar con las actividades que realiza en todo el año, es decir coloque el dato acumulado incluida la Meta planificada a Junio.
Esta meta puede ser expresada en unidades, porcentajes, personas, metros, litros.
Recuerde que debe ser verificable.
(Información diligenciada por los procesos de la Institución)
</t>
        </r>
      </text>
    </comment>
    <comment ref="P7" authorId="0" shapeId="0">
      <text>
        <r>
          <rPr>
            <sz val="9"/>
            <color indexed="81"/>
            <rFont val="Tahoma"/>
            <family val="2"/>
          </rPr>
          <t xml:space="preserve">Describa la Dependencia responsable de la ejecución de cada una de las actividades.
(Información diligenciada por los procesos de la Institución)
</t>
        </r>
      </text>
    </comment>
    <comment ref="Q7" authorId="0" shapeId="0">
      <text>
        <r>
          <rPr>
            <sz val="9"/>
            <color indexed="81"/>
            <rFont val="Tahoma"/>
            <family val="2"/>
          </rPr>
          <t>Especifique el cargo que tiene la responsabilidad directa de la ejecución de la actividad.
No es el nombre de la persona.
(Información diligenciada por los procesos de la Institución)</t>
        </r>
      </text>
    </comment>
    <comment ref="M8" authorId="1" shapeId="0">
      <text>
        <r>
          <rPr>
            <b/>
            <sz val="9"/>
            <color indexed="81"/>
            <rFont val="Tahoma"/>
            <family val="2"/>
          </rPr>
          <t>Diana Milena Bedoya Aristizabal:</t>
        </r>
        <r>
          <rPr>
            <sz val="9"/>
            <color indexed="81"/>
            <rFont val="Tahoma"/>
            <family val="2"/>
          </rPr>
          <t xml:space="preserve">
Esta actividad aparece en el PLANNEA por un costo de $87.600.000
Alcance: Mantener actualizados los aplicativos institucionales (SIPEX, CONTRATA, PLANNEA…) y se generan los informes y requerimientos y necesidades en cuanto a informes y reportes de cada aplicativo. Todo en pro de MANTENER LA UNIDAD DE TECNOLOGIA PARA LA EDUCACIÒN OPERANDO.</t>
        </r>
      </text>
    </comment>
    <comment ref="R8" authorId="1" shapeId="0">
      <text>
        <r>
          <rPr>
            <b/>
            <sz val="9"/>
            <color indexed="81"/>
            <rFont val="Tahoma"/>
            <family val="2"/>
          </rPr>
          <t>Diana Milena Bedoya Aristizabal:</t>
        </r>
        <r>
          <rPr>
            <sz val="9"/>
            <color indexed="81"/>
            <rFont val="Tahoma"/>
            <family val="2"/>
          </rPr>
          <t xml:space="preserve">
A junio 30 se han hecho 6 pagos (Enero-Junio) de manera mensual por valor de $7.300.000; llecvandose un total de $ 43.800.000</t>
        </r>
      </text>
    </comment>
    <comment ref="T8" authorId="1" shapeId="0">
      <text>
        <r>
          <rPr>
            <b/>
            <sz val="9"/>
            <color indexed="81"/>
            <rFont val="Tahoma"/>
            <family val="2"/>
          </rPr>
          <t>Diana Milena Bedoya Aristizabal:</t>
        </r>
        <r>
          <rPr>
            <sz val="9"/>
            <color indexed="81"/>
            <rFont val="Tahoma"/>
            <family val="2"/>
          </rPr>
          <t xml:space="preserve">
Se hicieron 12 pagos de manera mensual por 7300000 para un total de la actividad de87600000 
La última interventoria realizada es con fecha de diciembre 13 de 2016.</t>
        </r>
      </text>
    </comment>
    <comment ref="R9" authorId="1" shapeId="0">
      <text>
        <r>
          <rPr>
            <b/>
            <sz val="9"/>
            <color indexed="81"/>
            <rFont val="Tahoma"/>
            <family val="2"/>
          </rPr>
          <t>Diana Milena Bedoya Aristizabal:</t>
        </r>
        <r>
          <rPr>
            <sz val="9"/>
            <color indexed="81"/>
            <rFont val="Tahoma"/>
            <family val="2"/>
          </rPr>
          <t xml:space="preserve">
Hay una ejecuciòn a Junio 30 de 135.808.186.
Alcance:  dar continuidad al servicio, soporte, mesa de ayuda y procesos tecnologicos en la IUCMA. QUE PERMITA LA OPERACIÒN DE LA UNIDAD DE TECNOLOGIAS.
</t>
        </r>
      </text>
    </comment>
    <comment ref="T9" authorId="1" shapeId="0">
      <text>
        <r>
          <rPr>
            <b/>
            <sz val="9"/>
            <color indexed="81"/>
            <rFont val="Tahoma"/>
            <charset val="1"/>
          </rPr>
          <t>Diana Milena Bedoya Aristizabal:</t>
        </r>
        <r>
          <rPr>
            <sz val="9"/>
            <color indexed="81"/>
            <rFont val="Tahoma"/>
            <charset val="1"/>
          </rPr>
          <t xml:space="preserve">
Se hizo la contratación de contyratista de apoyo a la Gestión desde el 1ro de junio de 2016.</t>
        </r>
      </text>
    </comment>
    <comment ref="M10" authorId="1" shapeId="0">
      <text>
        <r>
          <rPr>
            <b/>
            <sz val="9"/>
            <color indexed="81"/>
            <rFont val="Tahoma"/>
            <family val="2"/>
          </rPr>
          <t>Diana Milena Bedoya Aristizabal:</t>
        </r>
        <r>
          <rPr>
            <sz val="9"/>
            <color indexed="81"/>
            <rFont val="Tahoma"/>
            <family val="2"/>
          </rPr>
          <t xml:space="preserve">
Asignado para esta actividad en PLANNEA 33.000.000.</t>
        </r>
      </text>
    </comment>
    <comment ref="R10" authorId="1" shapeId="0">
      <text>
        <r>
          <rPr>
            <b/>
            <sz val="9"/>
            <color indexed="81"/>
            <rFont val="Tahoma"/>
            <family val="2"/>
          </rPr>
          <t>Diana Milena Bedoya Aristizabal:</t>
        </r>
        <r>
          <rPr>
            <sz val="9"/>
            <color indexed="81"/>
            <rFont val="Tahoma"/>
            <family val="2"/>
          </rPr>
          <t xml:space="preserve">
Este porcentaje sale de las tres adquisiciones que tiene contemplada esta activisdad; por tanto, solo hay un 33.33%  que corresponde a la señal de red que esta adquirida. Queda pendiente consola y cintas de backup.
La señal de red tiene CDP 793 CON VALOR DE 24.500.000</t>
        </r>
      </text>
    </comment>
    <comment ref="T10" authorId="1" shapeId="0">
      <text>
        <r>
          <rPr>
            <b/>
            <sz val="9"/>
            <color indexed="81"/>
            <rFont val="Tahoma"/>
            <family val="2"/>
          </rPr>
          <t>Diana Milena Bedoya Aristizabal:</t>
        </r>
        <r>
          <rPr>
            <sz val="9"/>
            <color indexed="81"/>
            <rFont val="Tahoma"/>
            <family val="2"/>
          </rPr>
          <t xml:space="preserve">
Se adquirio la actividad en su totalidad con los equipos AP que incluye las consolas y con los equipos de back up.</t>
        </r>
      </text>
    </comment>
    <comment ref="R11" authorId="1" shapeId="0">
      <text>
        <r>
          <rPr>
            <b/>
            <sz val="9"/>
            <color indexed="81"/>
            <rFont val="Tahoma"/>
            <family val="2"/>
          </rPr>
          <t>Diana Milena Bedoya Aristizabal:</t>
        </r>
        <r>
          <rPr>
            <sz val="9"/>
            <color indexed="81"/>
            <rFont val="Tahoma"/>
            <family val="2"/>
          </rPr>
          <t xml:space="preserve">
Esta actividad tiene como fecha final Sept 12. en el momento se esta haciendo el estudio previo por valor aproximado de 43.664.678. Esto contempla Pantalla de proyecciòn, cableado, microfonia, luces de cabeza y lamparas.
ALCANCE:Fortalecimiento de los insumos y herramientas para los dispositivos y labores en el centro de medios audiovisuales y prestaciòn de los servicios acadèmicos requeridos.</t>
        </r>
      </text>
    </comment>
    <comment ref="T11" authorId="1" shapeId="0">
      <text>
        <r>
          <rPr>
            <b/>
            <sz val="9"/>
            <color indexed="81"/>
            <rFont val="Tahoma"/>
            <family val="2"/>
          </rPr>
          <t>Diana Milena Bedoya Aristizabal:</t>
        </r>
        <r>
          <rPr>
            <sz val="9"/>
            <color indexed="81"/>
            <rFont val="Tahoma"/>
            <family val="2"/>
          </rPr>
          <t xml:space="preserve">
se realizo cuenta por pagar el  19 de diciembre por valor de 27499.000.</t>
        </r>
      </text>
    </comment>
    <comment ref="O12" authorId="1" shapeId="0">
      <text>
        <r>
          <rPr>
            <b/>
            <sz val="9"/>
            <color indexed="81"/>
            <rFont val="Tahoma"/>
            <family val="2"/>
          </rPr>
          <t>Diana Milena Bedoya Aristizabal:</t>
        </r>
        <r>
          <rPr>
            <sz val="9"/>
            <color indexed="81"/>
            <rFont val="Tahoma"/>
            <family val="2"/>
          </rPr>
          <t xml:space="preserve">
a diciembre aparecia la meta en 0; ya que el personal solo tenia contrato hasta junio, pero este sera  renovado en agosto 1 a octubre 30.</t>
        </r>
      </text>
    </comment>
    <comment ref="R12" authorId="1" shapeId="0">
      <text>
        <r>
          <rPr>
            <b/>
            <sz val="9"/>
            <color indexed="81"/>
            <rFont val="Tahoma"/>
            <family val="2"/>
          </rPr>
          <t>Diana Milena Bedoya Aristizabal:</t>
        </r>
        <r>
          <rPr>
            <sz val="9"/>
            <color indexed="81"/>
            <rFont val="Tahoma"/>
            <family val="2"/>
          </rPr>
          <t xml:space="preserve">
Inicio. Enero 18
Finalizò: junio 30
valor contrato 18.129.151</t>
        </r>
      </text>
    </comment>
    <comment ref="O13" authorId="1" shapeId="0">
      <text>
        <r>
          <rPr>
            <b/>
            <sz val="9"/>
            <color indexed="81"/>
            <rFont val="Tahoma"/>
            <family val="2"/>
          </rPr>
          <t>Diana Milena Bedoya Aristizabal:</t>
        </r>
        <r>
          <rPr>
            <sz val="9"/>
            <color indexed="81"/>
            <rFont val="Tahoma"/>
            <family val="2"/>
          </rPr>
          <t xml:space="preserve">
a diciembre aparecia la meta en 0; ya que el personal solo tenia contrato hasta junio, pero este sera  renovado en julio 5 hasta octubre 30</t>
        </r>
      </text>
    </comment>
    <comment ref="R13" authorId="1" shapeId="0">
      <text>
        <r>
          <rPr>
            <b/>
            <sz val="9"/>
            <color indexed="81"/>
            <rFont val="Tahoma"/>
            <family val="2"/>
          </rPr>
          <t>Diana Milena Bedoya Aristizabal:</t>
        </r>
        <r>
          <rPr>
            <sz val="9"/>
            <color indexed="81"/>
            <rFont val="Tahoma"/>
            <family val="2"/>
          </rPr>
          <t xml:space="preserve">
Inicio. Enero 18
Finalizò: junio 30
valor contrato 18.129.151</t>
        </r>
      </text>
    </comment>
    <comment ref="O14" authorId="1" shapeId="0">
      <text>
        <r>
          <rPr>
            <b/>
            <sz val="9"/>
            <color indexed="81"/>
            <rFont val="Tahoma"/>
            <family val="2"/>
          </rPr>
          <t>Diana Milena Bedoya Aristizabal:</t>
        </r>
        <r>
          <rPr>
            <sz val="9"/>
            <color indexed="81"/>
            <rFont val="Tahoma"/>
            <family val="2"/>
          </rPr>
          <t xml:space="preserve">
a diciembre aparecia la meta en 0; ya que el personal solo tenia contrato hasta junio, pero este sera  renovado en julio 5 hasta octubre 30</t>
        </r>
      </text>
    </comment>
    <comment ref="R15" authorId="1" shapeId="0">
      <text>
        <r>
          <rPr>
            <b/>
            <sz val="9"/>
            <color indexed="81"/>
            <rFont val="Tahoma"/>
            <family val="2"/>
          </rPr>
          <t>Diana Milena Bedoya Aristizabal:</t>
        </r>
        <r>
          <rPr>
            <sz val="9"/>
            <color indexed="81"/>
            <rFont val="Tahoma"/>
            <family val="2"/>
          </rPr>
          <t xml:space="preserve">
L a contrataciòn tuvo un valor de 19.600.000</t>
        </r>
      </text>
    </comment>
    <comment ref="M16" authorId="2" shapeId="0">
      <text>
        <r>
          <rPr>
            <b/>
            <sz val="9"/>
            <color indexed="81"/>
            <rFont val="Tahoma"/>
            <family val="2"/>
          </rPr>
          <t>DIANA
ASIGNACIÓN DE RUBRO POR INVERSIÓN POR 4,000,000</t>
        </r>
        <r>
          <rPr>
            <sz val="9"/>
            <color indexed="81"/>
            <rFont val="Tahoma"/>
            <family val="2"/>
          </rPr>
          <t xml:space="preserve">
Este es el servidor de correos masivos para estar en contacto con los graduados.</t>
        </r>
      </text>
    </comment>
    <comment ref="R16" authorId="1" shapeId="0">
      <text>
        <r>
          <rPr>
            <b/>
            <sz val="9"/>
            <color indexed="81"/>
            <rFont val="Tahoma"/>
            <family val="2"/>
          </rPr>
          <t>Diana Milena Bedoya Aristizabal:</t>
        </r>
        <r>
          <rPr>
            <sz val="9"/>
            <color indexed="81"/>
            <rFont val="Tahoma"/>
            <family val="2"/>
          </rPr>
          <t xml:space="preserve">
Duración cotrato: 1 año
Inicio contrato: 18 de abril de 2016
Valor total contrato parte graduados: 4.475.004
CDP: 688
RP: 1726</t>
        </r>
      </text>
    </comment>
    <comment ref="R17" authorId="1" shapeId="0">
      <text>
        <r>
          <rPr>
            <b/>
            <sz val="9"/>
            <color indexed="81"/>
            <rFont val="Tahoma"/>
            <family val="2"/>
          </rPr>
          <t>Diana Milena Bedoya Aristizabal:</t>
        </r>
        <r>
          <rPr>
            <sz val="9"/>
            <color indexed="81"/>
            <rFont val="Tahoma"/>
            <family val="2"/>
          </rPr>
          <t xml:space="preserve">
Hubo 5 honorarios por valor de $ 8163615</t>
        </r>
      </text>
    </comment>
    <comment ref="N18" authorId="1" shapeId="0">
      <text>
        <r>
          <rPr>
            <sz val="9"/>
            <color indexed="81"/>
            <rFont val="Tahoma"/>
            <charset val="1"/>
          </rPr>
          <t xml:space="preserve">Equipos, licencias y software.
</t>
        </r>
      </text>
    </comment>
    <comment ref="B21" authorId="0" shapeId="0">
      <text>
        <r>
          <rPr>
            <sz val="9"/>
            <color indexed="81"/>
            <rFont val="Tahoma"/>
            <family val="2"/>
          </rPr>
          <t>Es el dinero asignado al proyecto.
(Columna diligenciada por Planeación Institucional)</t>
        </r>
      </text>
    </comment>
    <comment ref="D21" authorId="1" shapeId="0">
      <text>
        <r>
          <rPr>
            <b/>
            <sz val="9"/>
            <color indexed="81"/>
            <rFont val="Tahoma"/>
            <family val="2"/>
          </rPr>
          <t>Diana Milena Bedoya Aristizabal:</t>
        </r>
        <r>
          <rPr>
            <sz val="9"/>
            <color indexed="81"/>
            <rFont val="Tahoma"/>
            <family val="2"/>
          </rPr>
          <t xml:space="preserve">
Este valor sale de la suma asignada por inversiòn a cada proceso contemplado en esta linea:
Graduados (27999145 contratistas)
(4000000 softwareSMTP)</t>
        </r>
      </text>
    </comment>
    <comment ref="B22" authorId="0" shapeId="0">
      <text>
        <r>
          <rPr>
            <sz val="9"/>
            <color indexed="81"/>
            <rFont val="Tahoma"/>
            <family val="2"/>
          </rPr>
          <t>Es el dinero con el que finalizo el proyecto.
(Columna diligenciada por Planeación Institucional)</t>
        </r>
      </text>
    </comment>
    <comment ref="B23" authorId="0" shapeId="0">
      <text>
        <r>
          <rPr>
            <sz val="9"/>
            <color indexed="81"/>
            <rFont val="Tahoma"/>
            <family val="2"/>
          </rPr>
          <t xml:space="preserve">Es el dinero ejecutado en el proyecto.
(Columna diligenciada por Planeación Institucional)
</t>
        </r>
      </text>
    </comment>
    <comment ref="B24" authorId="0" shapeId="0">
      <text>
        <r>
          <rPr>
            <sz val="9"/>
            <color indexed="81"/>
            <rFont val="Tahoma"/>
            <family val="2"/>
          </rPr>
          <t xml:space="preserve">Valor ejecutado a la fecha / Valor total del proyecto.
(Columna diligenciada por Planeación Institucional)
</t>
        </r>
      </text>
    </comment>
    <comment ref="B25" authorId="0" shapeId="0">
      <text>
        <r>
          <rPr>
            <sz val="9"/>
            <color indexed="81"/>
            <rFont val="Tahoma"/>
            <family val="2"/>
          </rPr>
          <t xml:space="preserve">Eficacia acumulada / Índice de ejecución financiera.
(Columna diligenciada por Planeación Institucional)
</t>
        </r>
      </text>
    </comment>
  </commentList>
</comments>
</file>

<file path=xl/comments2.xml><?xml version="1.0" encoding="utf-8"?>
<comments xmlns="http://schemas.openxmlformats.org/spreadsheetml/2006/main">
  <authors>
    <author>Natalia Cardona</author>
    <author>Natalia Meneses</author>
    <author>Diana Milena Bedoya Aristizabal</author>
  </authors>
  <commentList>
    <comment ref="B7" authorId="0" shapeId="0">
      <text>
        <r>
          <rPr>
            <sz val="9"/>
            <color indexed="81"/>
            <rFont val="Tahoma"/>
            <family val="2"/>
          </rPr>
          <t>Este código es generado automáticamente en el Software Plannea.
(Columna diligenciada por Planeación Institucional)</t>
        </r>
      </text>
    </comment>
    <comment ref="C7" authorId="0" shapeId="0">
      <text>
        <r>
          <rPr>
            <sz val="9"/>
            <color indexed="81"/>
            <rFont val="Tahoma"/>
            <family val="2"/>
          </rPr>
          <t xml:space="preserve">Este código asignado por el municipio y Planeación Institucional.
(Columna diligenciada por Planeación Institucional)
</t>
        </r>
      </text>
    </comment>
    <comment ref="D7" authorId="0" shapeId="0">
      <text>
        <r>
          <rPr>
            <sz val="9"/>
            <color indexed="81"/>
            <rFont val="Tahoma"/>
            <family val="2"/>
          </rPr>
          <t xml:space="preserve">Dato asociado del Plan de desarrollo Institucional.
(Columna diligenciada por Planeación Institucional)
</t>
        </r>
      </text>
    </comment>
    <comment ref="E7" authorId="0" shapeId="0">
      <text>
        <r>
          <rPr>
            <sz val="9"/>
            <color indexed="81"/>
            <rFont val="Tahoma"/>
            <family val="2"/>
          </rPr>
          <t xml:space="preserve">Dato asociado del Plan de desarrollo Institucional.
(Columna diligenciada por Planeación Institucional)
</t>
        </r>
      </text>
    </comment>
    <comment ref="G7" authorId="0" shapeId="0">
      <text>
        <r>
          <rPr>
            <sz val="9"/>
            <color indexed="81"/>
            <rFont val="Tahoma"/>
            <family val="2"/>
          </rPr>
          <t>Dato asociado del Plan de desarrollo Institucional.
(Columna diligenciada por Planeación Institucional)</t>
        </r>
      </text>
    </comment>
    <comment ref="H7" authorId="0" shapeId="0">
      <text>
        <r>
          <rPr>
            <sz val="9"/>
            <color indexed="81"/>
            <rFont val="Tahoma"/>
            <family val="2"/>
          </rPr>
          <t xml:space="preserve">Dato asociado del Plan de desarrollo Institucional.
(Columna diligenciada por Planeación Institucional)
</t>
        </r>
      </text>
    </comment>
    <comment ref="M7" authorId="0" shapeId="0">
      <text>
        <r>
          <rPr>
            <sz val="9"/>
            <color indexed="81"/>
            <rFont val="Tahoma"/>
            <family val="2"/>
          </rPr>
          <t>Describa cada una de las actividades que se van a realizar para darle cumplimiento al Indicador de producto asociado al Plan.
(Información diligenciada por los procesos de la Institución)</t>
        </r>
      </text>
    </comment>
    <comment ref="N7" authorId="0" shapeId="0">
      <text>
        <r>
          <rPr>
            <sz val="9"/>
            <color indexed="81"/>
            <rFont val="Tahoma"/>
            <family val="2"/>
          </rPr>
          <t xml:space="preserve">Escriba los productos que se van a alcanzar con las actividades que realiza entre los meses de Enero a Junio.
Esta meta puede ser expresada en unidades, porcentajes, personas, metros, litros.
Recuerde que debe ser verificable.
(Información diligenciada por los procesos de la Institución)
</t>
        </r>
      </text>
    </comment>
    <comment ref="O7" authorId="0" shapeId="0">
      <text>
        <r>
          <rPr>
            <sz val="9"/>
            <color indexed="81"/>
            <rFont val="Tahoma"/>
            <family val="2"/>
          </rPr>
          <t xml:space="preserve">Escriba los productos que se van a alcanzar con las actividades que realiza en todo el año, es decir coloque el dato acumulado incluida la Meta planificada a Junio.
Esta meta puede ser expresada en unidades, porcentajes, personas, metros, litros.
Recuerde que debe ser verificable.
(Información diligenciada por los procesos de la Institución)
</t>
        </r>
      </text>
    </comment>
    <comment ref="P7" authorId="0" shapeId="0">
      <text>
        <r>
          <rPr>
            <sz val="9"/>
            <color indexed="81"/>
            <rFont val="Tahoma"/>
            <family val="2"/>
          </rPr>
          <t xml:space="preserve">Describa la Dependencia responsable de la ejecución de cada una de las actividades.
(Información diligenciada por los procesos de la Institución)
</t>
        </r>
      </text>
    </comment>
    <comment ref="Q7" authorId="0" shapeId="0">
      <text>
        <r>
          <rPr>
            <sz val="9"/>
            <color indexed="81"/>
            <rFont val="Tahoma"/>
            <family val="2"/>
          </rPr>
          <t>Especifique el cargo que tiene la responsabilidad directa de la ejecución de la actividad.
No es el nombre de la persona.
(Información diligenciada por los procesos de la Institución)</t>
        </r>
      </text>
    </comment>
    <comment ref="O8" authorId="1" shapeId="0">
      <text>
        <r>
          <rPr>
            <sz val="9"/>
            <color indexed="81"/>
            <rFont val="Tahoma"/>
            <family val="2"/>
          </rPr>
          <t xml:space="preserve">DIANA
Se refiere a bases de datos
</t>
        </r>
      </text>
    </comment>
    <comment ref="R8" authorId="2" shapeId="0">
      <text>
        <r>
          <rPr>
            <b/>
            <sz val="9"/>
            <color indexed="81"/>
            <rFont val="Tahoma"/>
            <family val="2"/>
          </rPr>
          <t>Diana Milena Bedoya Aristizabal:</t>
        </r>
        <r>
          <rPr>
            <sz val="9"/>
            <color indexed="81"/>
            <rFont val="Tahoma"/>
            <family val="2"/>
          </rPr>
          <t xml:space="preserve">
Se encuentra los estudios previos en proceso de autorizaciòn por Rectoria.</t>
        </r>
      </text>
    </comment>
    <comment ref="T8" authorId="2" shapeId="0">
      <text>
        <r>
          <rPr>
            <b/>
            <sz val="9"/>
            <color indexed="81"/>
            <rFont val="Tahoma"/>
            <charset val="1"/>
          </rPr>
          <t>Diana Milena Bedoya AristiZAbal
Bases de datos:
Janium
Science direct
Ebsco
E-unwto
Ambientalex
Leyes.info
Virtual- Pro
Libros virtuales:
e-libro
E books 7-24
Alfaomega clound</t>
        </r>
      </text>
    </comment>
    <comment ref="N9" authorId="1" shapeId="0">
      <text>
        <r>
          <rPr>
            <sz val="9"/>
            <color indexed="81"/>
            <rFont val="Tahoma"/>
            <family val="2"/>
          </rPr>
          <t xml:space="preserve">DIANA
Son 4 personas
</t>
        </r>
      </text>
    </comment>
    <comment ref="R9" authorId="2" shapeId="0">
      <text>
        <r>
          <rPr>
            <b/>
            <sz val="9"/>
            <color indexed="81"/>
            <rFont val="Tahoma"/>
            <family val="2"/>
          </rPr>
          <t>Diana Milena Bedoya Aristizabal:</t>
        </r>
        <r>
          <rPr>
            <sz val="9"/>
            <color indexed="81"/>
            <rFont val="Tahoma"/>
            <family val="2"/>
          </rPr>
          <t xml:space="preserve">
Alexandra María Osorio Castaño CDP 79 RP 78  $  11,817,310 Coordinadora Circulación Biblioteca INICIO 18/01/2016 FIN 30/06/2016
Elvia Yuly Maturana García CDP 80 RP 79 $ 10,249,744 Auxiliar Biblioteca  INICIO 18/01/2016 FIN 30/06/2016
Giovanny Alveiro Valencia Acevedo CDP 112 RP 684 $ 8,163,615 Auxiliar Biblbioteca INICIO 10/02/2016 FIN 30/06/2016
Julieth Xiomara Salgado Ocampo CDP 81 RP 80 $16,790,070 Profesional Especializado Biblioteca INICIO 18/01/2016 FIN 30/06/2016
</t>
        </r>
      </text>
    </comment>
    <comment ref="T9" authorId="2" shapeId="0">
      <text>
        <r>
          <rPr>
            <b/>
            <sz val="9"/>
            <color indexed="81"/>
            <rFont val="Tahoma"/>
            <charset val="1"/>
          </rPr>
          <t>Diana Milena Bedoya Aristizabal:</t>
        </r>
        <r>
          <rPr>
            <sz val="9"/>
            <color indexed="81"/>
            <rFont val="Tahoma"/>
            <charset val="1"/>
          </rPr>
          <t xml:space="preserve">
Hubo renovación de contratos:
2 personas hasta diciembre 15 y dos personas hasta diciembre30.</t>
        </r>
      </text>
    </comment>
    <comment ref="M10" authorId="2" shapeId="0">
      <text>
        <r>
          <rPr>
            <b/>
            <sz val="9"/>
            <color indexed="81"/>
            <rFont val="Tahoma"/>
            <family val="2"/>
          </rPr>
          <t>Diana Milena Bedoya Aristizabal:</t>
        </r>
        <r>
          <rPr>
            <sz val="9"/>
            <color indexed="81"/>
            <rFont val="Tahoma"/>
            <family val="2"/>
          </rPr>
          <t xml:space="preserve">
Esto tuvo una asignaciòn de 54541626 para primer semestre.
En segundo semestre </t>
        </r>
      </text>
    </comment>
    <comment ref="N10" authorId="1" shapeId="0">
      <text>
        <r>
          <rPr>
            <b/>
            <sz val="9"/>
            <color indexed="81"/>
            <rFont val="Tahoma"/>
            <family val="2"/>
          </rPr>
          <t>PERSONAS</t>
        </r>
        <r>
          <rPr>
            <sz val="9"/>
            <color indexed="81"/>
            <rFont val="Tahoma"/>
            <family val="2"/>
          </rPr>
          <t xml:space="preserve">
</t>
        </r>
      </text>
    </comment>
    <comment ref="O10" authorId="2" shapeId="0">
      <text>
        <r>
          <rPr>
            <b/>
            <sz val="9"/>
            <color indexed="81"/>
            <rFont val="Tahoma"/>
            <family val="2"/>
          </rPr>
          <t>Diana Milena Bedoya Aristizabal:</t>
        </r>
        <r>
          <rPr>
            <sz val="9"/>
            <color indexed="81"/>
            <rFont val="Tahoma"/>
            <family val="2"/>
          </rPr>
          <t xml:space="preserve">
Para segundo semestre la contrataciòn es por 36965433 
Profesional autoevaluaciòn inicia en JULIO 18 FINALIZA OCT 30.
COORD. AUTOEVALUACIÒN INICIA JULIO 1, FINALIZA OCT. 25.</t>
        </r>
      </text>
    </comment>
    <comment ref="T10" authorId="2" shapeId="0">
      <text>
        <r>
          <rPr>
            <b/>
            <sz val="9"/>
            <color indexed="81"/>
            <rFont val="Tahoma"/>
            <charset val="1"/>
          </rPr>
          <t>Diana Milena Bedoya Aristizabal:</t>
        </r>
        <r>
          <rPr>
            <sz val="9"/>
            <color indexed="81"/>
            <rFont val="Tahoma"/>
            <charset val="1"/>
          </rPr>
          <t xml:space="preserve">
Se hizo renovación del contrato en octubre 25 hasta diciembre 16 para el coordinador de autoevaluación.
De el profesional se renovo contrato de octubre 30 a diciembre 16 de 2016</t>
        </r>
      </text>
    </comment>
    <comment ref="M13" authorId="1" shapeId="0">
      <text>
        <r>
          <rPr>
            <sz val="9"/>
            <color indexed="81"/>
            <rFont val="Tahoma"/>
            <family val="2"/>
          </rPr>
          <t xml:space="preserve">DIANA
Contratación po inversión para 4 personas por valor de 41,174,480
</t>
        </r>
      </text>
    </comment>
    <comment ref="R13" authorId="2" shapeId="0">
      <text>
        <r>
          <rPr>
            <b/>
            <sz val="9"/>
            <color indexed="81"/>
            <rFont val="Tahoma"/>
            <family val="2"/>
          </rPr>
          <t>Diana Milena Bedoya Aristizabal:</t>
        </r>
        <r>
          <rPr>
            <sz val="9"/>
            <color indexed="81"/>
            <rFont val="Tahoma"/>
            <family val="2"/>
          </rPr>
          <t xml:space="preserve">
Carlos Garcia tecn Quimmico 11.726.492
edward y Luisa, Aux, de Lab. 9.815996 c/u
Yuliana Aux. de lab. 5359652. Total contrataciòn enero a junio para la facultad 36718136</t>
        </r>
      </text>
    </comment>
    <comment ref="T13" authorId="2" shapeId="0">
      <text>
        <r>
          <rPr>
            <b/>
            <sz val="9"/>
            <color indexed="81"/>
            <rFont val="Tahoma"/>
            <charset val="1"/>
          </rPr>
          <t>Diana Milena Bedoya Aristizabal:</t>
        </r>
        <r>
          <rPr>
            <sz val="9"/>
            <color indexed="81"/>
            <rFont val="Tahoma"/>
            <charset val="1"/>
          </rPr>
          <t xml:space="preserve">
Hubo renovación de contrato de las 4 personas de Julio 18 al 16 de diciembre de 2016</t>
        </r>
      </text>
    </comment>
    <comment ref="M14" authorId="1" shapeId="0">
      <text>
        <r>
          <rPr>
            <b/>
            <sz val="9"/>
            <color indexed="81"/>
            <rFont val="Tahoma"/>
            <family val="2"/>
          </rPr>
          <t>asignado por funcionamiento un rubre por valor de 115,544,000$</t>
        </r>
        <r>
          <rPr>
            <sz val="9"/>
            <color indexed="81"/>
            <rFont val="Tahoma"/>
            <family val="2"/>
          </rPr>
          <t xml:space="preserve">
</t>
        </r>
      </text>
    </comment>
    <comment ref="R14" authorId="2" shapeId="0">
      <text>
        <r>
          <rPr>
            <b/>
            <sz val="9"/>
            <color indexed="81"/>
            <rFont val="Tahoma"/>
            <family val="2"/>
          </rPr>
          <t>Diana Milena Bedoya Aristizabal:</t>
        </r>
        <r>
          <rPr>
            <sz val="9"/>
            <color indexed="81"/>
            <rFont val="Tahoma"/>
            <family val="2"/>
          </rPr>
          <t xml:space="preserve">
Esta actividad fue  financiada por funcionamiento. No serà evaluada por Plan de acciòn</t>
        </r>
      </text>
    </comment>
    <comment ref="M15" authorId="1" shapeId="0">
      <text>
        <r>
          <rPr>
            <b/>
            <sz val="9"/>
            <color indexed="81"/>
            <rFont val="Tahoma"/>
            <family val="2"/>
          </rPr>
          <t>DIANA
Se requiere del personal de apoyo como laboratorista para el adecuado funcionamiento de los laboratorios adscritos a la Facultad Inversión ($29.849.006)</t>
        </r>
      </text>
    </comment>
    <comment ref="N15" authorId="1" shapeId="0">
      <text>
        <r>
          <rPr>
            <b/>
            <sz val="9"/>
            <color indexed="81"/>
            <rFont val="Tahoma"/>
            <family val="2"/>
          </rPr>
          <t>DIANA
2 PERSONAS</t>
        </r>
        <r>
          <rPr>
            <sz val="9"/>
            <color indexed="81"/>
            <rFont val="Tahoma"/>
            <family val="2"/>
          </rPr>
          <t xml:space="preserve">
</t>
        </r>
      </text>
    </comment>
    <comment ref="R15" authorId="2" shapeId="0">
      <text>
        <r>
          <rPr>
            <b/>
            <sz val="9"/>
            <color indexed="81"/>
            <rFont val="Tahoma"/>
            <family val="2"/>
          </rPr>
          <t>Diana Milena Bedoya Aristizabal:</t>
        </r>
        <r>
          <rPr>
            <sz val="9"/>
            <color indexed="81"/>
            <rFont val="Tahoma"/>
            <family val="2"/>
          </rPr>
          <t xml:space="preserve">
se logro la meta por el valor de 29.849.006
ALCANCE :Apoyar y coordinar los laboratorios de suelos, materiales e ing. Ambiental. Para apoyar las funciones misionales de Docencia e investigaciòn.</t>
        </r>
      </text>
    </comment>
    <comment ref="T15" authorId="2" shapeId="0">
      <text>
        <r>
          <rPr>
            <b/>
            <sz val="9"/>
            <color indexed="81"/>
            <rFont val="Tahoma"/>
            <charset val="1"/>
          </rPr>
          <t>Diana Milena Bedoya Aristizabal:</t>
        </r>
        <r>
          <rPr>
            <sz val="9"/>
            <color indexed="81"/>
            <rFont val="Tahoma"/>
            <charset val="1"/>
          </rPr>
          <t xml:space="preserve">
Hubo renovación de contrato de los laboratoristas hasta diciembre.</t>
        </r>
      </text>
    </comment>
    <comment ref="M16" authorId="1" shapeId="0">
      <text>
        <r>
          <rPr>
            <b/>
            <sz val="9"/>
            <color indexed="81"/>
            <rFont val="Tahoma"/>
            <family val="2"/>
          </rPr>
          <t xml:space="preserve">DIANA
  Afiliaciones a redes, agremiaciones, asociaciones, entre otros que favorezcan la visibilidad y los procesos académicos en la Facultad Funcionamiento ($11.000.000) </t>
        </r>
        <r>
          <rPr>
            <sz val="9"/>
            <color indexed="81"/>
            <rFont val="Tahoma"/>
            <family val="2"/>
          </rPr>
          <t xml:space="preserve">
</t>
        </r>
      </text>
    </comment>
    <comment ref="R16" authorId="2" shapeId="0">
      <text>
        <r>
          <rPr>
            <b/>
            <sz val="9"/>
            <color indexed="81"/>
            <rFont val="Tahoma"/>
            <family val="2"/>
          </rPr>
          <t>Diana Milena Bedoya Aristizabal:</t>
        </r>
        <r>
          <rPr>
            <sz val="9"/>
            <color indexed="81"/>
            <rFont val="Tahoma"/>
            <family val="2"/>
          </rPr>
          <t xml:space="preserve">
Se encuentran en proceso de aceptaciòn de una de las solicitudes, la otra se encuentra con el procedimiento que exije la asociaciòn.
ALCANCE. Pertenecer a las asociaciones para lograr visibilidad Nacional, estas asociaciones son ACODAL-ACOFI.</t>
        </r>
      </text>
    </comment>
    <comment ref="T16" authorId="2" shapeId="0">
      <text>
        <r>
          <rPr>
            <b/>
            <sz val="9"/>
            <color indexed="81"/>
            <rFont val="Tahoma"/>
            <charset val="1"/>
          </rPr>
          <t>Diana Milena Bedoya Aristizabal:</t>
        </r>
        <r>
          <rPr>
            <sz val="9"/>
            <color indexed="81"/>
            <rFont val="Tahoma"/>
            <charset val="1"/>
          </rPr>
          <t xml:space="preserve">
Las asociaciones no aportaron la información como proveedores exclusivos.</t>
        </r>
      </text>
    </comment>
    <comment ref="M17" authorId="1" shapeId="0">
      <text>
        <r>
          <rPr>
            <b/>
            <sz val="9"/>
            <color indexed="81"/>
            <rFont val="Tahoma"/>
            <family val="2"/>
          </rPr>
          <t xml:space="preserve">DIANA
Realizar calibración de equipos, el mantenimiento preventivo y correctivo a los equipos de la Facultad, con el fin de evitar su deterioro y garantizar su funcionamiento Funcionamiento ($19.000.000) </t>
        </r>
      </text>
    </comment>
    <comment ref="O17" authorId="1" shapeId="0">
      <text>
        <r>
          <rPr>
            <b/>
            <sz val="9"/>
            <color indexed="81"/>
            <rFont val="Tahoma"/>
            <family val="2"/>
          </rPr>
          <t>DIANA
UN MANTENIMIENTO</t>
        </r>
      </text>
    </comment>
    <comment ref="M18" authorId="1" shapeId="0">
      <text>
        <r>
          <rPr>
            <b/>
            <sz val="9"/>
            <color indexed="81"/>
            <rFont val="Tahoma"/>
            <family val="2"/>
          </rPr>
          <t>DIANA
Adquirir servicios de transporte para el desarrollo de actividades académicas, internacionalización, eventos, seguimiento a estudiantes en práctica profesional, entre otros Funcionamiento ($15.000.000)</t>
        </r>
      </text>
    </comment>
    <comment ref="N18" authorId="1" shapeId="0">
      <text>
        <r>
          <rPr>
            <sz val="9"/>
            <color indexed="81"/>
            <rFont val="Tahoma"/>
            <family val="2"/>
          </rPr>
          <t xml:space="preserve">DIANA
UN RUBRO ASIGNADO POR FUNCIONAMIENTO DE 15,000,000
</t>
        </r>
      </text>
    </comment>
    <comment ref="R18" authorId="2" shapeId="0">
      <text>
        <r>
          <rPr>
            <b/>
            <sz val="9"/>
            <color indexed="81"/>
            <rFont val="Tahoma"/>
            <family val="2"/>
          </rPr>
          <t>Diana Milena Bedoya Aristizabal:</t>
        </r>
        <r>
          <rPr>
            <sz val="9"/>
            <color indexed="81"/>
            <rFont val="Tahoma"/>
            <family val="2"/>
          </rPr>
          <t xml:space="preserve">
Sera ejecutado en el segundo semestre del año en la realizaciòn de las actividades acadèmicas.</t>
        </r>
      </text>
    </comment>
    <comment ref="T18" authorId="2" shapeId="0">
      <text>
        <r>
          <rPr>
            <b/>
            <sz val="9"/>
            <color indexed="81"/>
            <rFont val="Tahoma"/>
            <charset val="1"/>
          </rPr>
          <t>Diana Milena Bedoya Aristizabal:</t>
        </r>
        <r>
          <rPr>
            <sz val="9"/>
            <color indexed="81"/>
            <rFont val="Tahoma"/>
            <charset val="1"/>
          </rPr>
          <t xml:space="preserve">
Se realizó la actividad y ademas con este rubro se apoyo la iniciativa de internacionalización con un valor de $3000000 para transportar 30 extranjeros.</t>
        </r>
      </text>
    </comment>
    <comment ref="N19" authorId="1" shapeId="0">
      <text>
        <r>
          <rPr>
            <sz val="9"/>
            <color indexed="81"/>
            <rFont val="Tahoma"/>
            <family val="2"/>
          </rPr>
          <t xml:space="preserve">DIANA
2PERSONAS
</t>
        </r>
      </text>
    </comment>
    <comment ref="R19" authorId="2" shapeId="0">
      <text>
        <r>
          <rPr>
            <b/>
            <sz val="9"/>
            <color indexed="81"/>
            <rFont val="Tahoma"/>
            <family val="2"/>
          </rPr>
          <t>Diana Milena Bedoya Aristizabal:</t>
        </r>
        <r>
          <rPr>
            <sz val="9"/>
            <color indexed="81"/>
            <rFont val="Tahoma"/>
            <family val="2"/>
          </rPr>
          <t xml:space="preserve">
aux. jackeline Cuello Enero 12 a mayo 20 contrato por 11.701.254, hubo ampliaciòn a junio 30 por 3628296. Total contrato Aux a junio 30 15.329550.
Aux natalia Enero 12 a mayo 27 por 12336206 hubo una ampliaciòn por 2993344 hasta junio. Total del contrato 15.329550</t>
        </r>
      </text>
    </comment>
    <comment ref="N20" authorId="1" shapeId="0">
      <text>
        <r>
          <rPr>
            <b/>
            <sz val="9"/>
            <color indexed="81"/>
            <rFont val="Tahoma"/>
            <family val="2"/>
          </rPr>
          <t>DIANA
6 HONORARIOS</t>
        </r>
        <r>
          <rPr>
            <sz val="9"/>
            <color indexed="81"/>
            <rFont val="Tahoma"/>
            <family val="2"/>
          </rPr>
          <t xml:space="preserve">
</t>
        </r>
      </text>
    </comment>
    <comment ref="R20" authorId="2" shapeId="0">
      <text>
        <r>
          <rPr>
            <b/>
            <sz val="9"/>
            <color indexed="81"/>
            <rFont val="Tahoma"/>
            <family val="2"/>
          </rPr>
          <t>Diana Milena Bedoya Aristizabal:</t>
        </r>
        <r>
          <rPr>
            <sz val="9"/>
            <color indexed="81"/>
            <rFont val="Tahoma"/>
            <family val="2"/>
          </rPr>
          <t xml:space="preserve">
Coordinadora Olga Torres contrato de Enero 13 a junio 30 por 21661620</t>
        </r>
      </text>
    </comment>
    <comment ref="R21" authorId="2" shapeId="0">
      <text>
        <r>
          <rPr>
            <b/>
            <sz val="9"/>
            <color indexed="81"/>
            <rFont val="Tahoma"/>
            <family val="2"/>
          </rPr>
          <t>Diana Milena Bedoya Aristizabal:</t>
        </r>
        <r>
          <rPr>
            <sz val="9"/>
            <color indexed="81"/>
            <rFont val="Tahoma"/>
            <family val="2"/>
          </rPr>
          <t xml:space="preserve">
1 cohorte feb 16 a abril 17 con  29 docentes por 81.245.524
2 cohorte de abril a junio con 27 docentes por 75029747.
IMPACTO. Con estas dos cohortes hubo 966 personas inscritas en 2016-1.</t>
        </r>
      </text>
    </comment>
    <comment ref="T21" authorId="2" shapeId="0">
      <text>
        <r>
          <rPr>
            <b/>
            <sz val="9"/>
            <color indexed="81"/>
            <rFont val="Tahoma"/>
            <charset val="1"/>
          </rPr>
          <t>Diana Milena Bedoya Aristizabal:</t>
        </r>
        <r>
          <rPr>
            <sz val="9"/>
            <color indexed="81"/>
            <rFont val="Tahoma"/>
            <charset val="1"/>
          </rPr>
          <t xml:space="preserve">
Hubo una contratación de docentes de agosto a octubre para atender 27 cursos y 3 club de conversación</t>
        </r>
      </text>
    </comment>
    <comment ref="N23" authorId="1" shapeId="0">
      <text>
        <r>
          <rPr>
            <sz val="9"/>
            <color indexed="81"/>
            <rFont val="Tahoma"/>
            <family val="2"/>
          </rPr>
          <t xml:space="preserve">DIANA
2PERSONAS
</t>
        </r>
      </text>
    </comment>
    <comment ref="R24" authorId="2" shapeId="0">
      <text>
        <r>
          <rPr>
            <b/>
            <sz val="9"/>
            <color indexed="81"/>
            <rFont val="Tahoma"/>
            <charset val="1"/>
          </rPr>
          <t>contrato con fecha de abril 14 de 2016 por valor de 213000000. Se adquirieron 40 audifonos, 1 software con 8 idiomas.</t>
        </r>
      </text>
    </comment>
    <comment ref="N27" authorId="2" shapeId="0">
      <text>
        <r>
          <rPr>
            <b/>
            <sz val="9"/>
            <color indexed="81"/>
            <rFont val="Tahoma"/>
            <charset val="1"/>
          </rPr>
          <t xml:space="preserve">6 equipos de representaciónngráfica y 3D
28 equipos de suelo y diagnostico de aire
</t>
        </r>
      </text>
    </comment>
    <comment ref="T27" authorId="2" shapeId="0">
      <text>
        <r>
          <rPr>
            <b/>
            <sz val="9"/>
            <color indexed="81"/>
            <rFont val="Tahoma"/>
            <charset val="1"/>
          </rPr>
          <t>los equipos fueron adjudicados mediante subasta inversa 024 de 2016 con un total de 11 lotes, los lotes 2 y 3 son de equipos de el laboratorio de representación gráfica y los demás loters del laboratorio de suelos.</t>
        </r>
      </text>
    </comment>
    <comment ref="B36" authorId="0" shapeId="0">
      <text>
        <r>
          <rPr>
            <sz val="9"/>
            <color indexed="81"/>
            <rFont val="Tahoma"/>
            <family val="2"/>
          </rPr>
          <t>Es el dinero asignado al proyecto.
(Columna diligenciada por Planeación Institucional)</t>
        </r>
      </text>
    </comment>
    <comment ref="D36" authorId="2" shapeId="0">
      <text>
        <r>
          <rPr>
            <b/>
            <sz val="9"/>
            <color indexed="81"/>
            <rFont val="Tahoma"/>
            <family val="2"/>
          </rPr>
          <t>Diana Milena Bedoya Aristizabal:</t>
        </r>
        <r>
          <rPr>
            <sz val="9"/>
            <color indexed="81"/>
            <rFont val="Tahoma"/>
            <family val="2"/>
          </rPr>
          <t xml:space="preserve">
Este valor sale de la suma asignada por inversiòn a cada proceso contemplado en esta linea:
Graduados (27999145 contratistas)
(4000000 softwareSMTP)</t>
        </r>
      </text>
    </comment>
    <comment ref="B37" authorId="0" shapeId="0">
      <text>
        <r>
          <rPr>
            <sz val="9"/>
            <color indexed="81"/>
            <rFont val="Tahoma"/>
            <family val="2"/>
          </rPr>
          <t>Es el dinero con el que finalizo el proyecto.
(Columna diligenciada por Planeación Institucional)</t>
        </r>
      </text>
    </comment>
    <comment ref="B38" authorId="0" shapeId="0">
      <text>
        <r>
          <rPr>
            <sz val="9"/>
            <color indexed="81"/>
            <rFont val="Tahoma"/>
            <family val="2"/>
          </rPr>
          <t xml:space="preserve">Es el dinero ejecutado en el proyecto.
(Columna diligenciada por Planeación Institucional)
</t>
        </r>
      </text>
    </comment>
    <comment ref="B39" authorId="0" shapeId="0">
      <text>
        <r>
          <rPr>
            <sz val="9"/>
            <color indexed="81"/>
            <rFont val="Tahoma"/>
            <family val="2"/>
          </rPr>
          <t xml:space="preserve">Valor ejecutado a la fecha / Valor total del proyecto.
(Columna diligenciada por Planeación Institucional)
</t>
        </r>
      </text>
    </comment>
    <comment ref="B40" authorId="0" shapeId="0">
      <text>
        <r>
          <rPr>
            <sz val="9"/>
            <color indexed="81"/>
            <rFont val="Tahoma"/>
            <family val="2"/>
          </rPr>
          <t xml:space="preserve">Eficacia acumulada / Índice de ejecución financiera.
(Columna diligenciada por Planeación Institucional)
</t>
        </r>
      </text>
    </comment>
  </commentList>
</comments>
</file>

<file path=xl/comments3.xml><?xml version="1.0" encoding="utf-8"?>
<comments xmlns="http://schemas.openxmlformats.org/spreadsheetml/2006/main">
  <authors>
    <author>Natalia Cardona</author>
    <author>Natalia Meneses</author>
    <author>Diana Milena Bedoya Aristizabal</author>
  </authors>
  <commentList>
    <comment ref="B7" authorId="0" shapeId="0">
      <text>
        <r>
          <rPr>
            <sz val="9"/>
            <color indexed="81"/>
            <rFont val="Tahoma"/>
            <family val="2"/>
          </rPr>
          <t>Este código es generado automáticamente en el Software Plannea.
(Columna diligenciada por Planeación Institucional)</t>
        </r>
      </text>
    </comment>
    <comment ref="C7" authorId="0" shapeId="0">
      <text>
        <r>
          <rPr>
            <sz val="9"/>
            <color indexed="81"/>
            <rFont val="Tahoma"/>
            <family val="2"/>
          </rPr>
          <t xml:space="preserve">Este código asignado por el municipio y Planeación Institucional.
(Columna diligenciada por Planeación Institucional)
</t>
        </r>
      </text>
    </comment>
    <comment ref="D7" authorId="0" shapeId="0">
      <text>
        <r>
          <rPr>
            <sz val="9"/>
            <color indexed="81"/>
            <rFont val="Tahoma"/>
            <family val="2"/>
          </rPr>
          <t xml:space="preserve">Dato asociado del Plan de desarrollo Institucional.
(Columna diligenciada por Planeación Institucional)
</t>
        </r>
      </text>
    </comment>
    <comment ref="E7" authorId="0" shapeId="0">
      <text>
        <r>
          <rPr>
            <sz val="9"/>
            <color indexed="81"/>
            <rFont val="Tahoma"/>
            <family val="2"/>
          </rPr>
          <t xml:space="preserve">Dato asociado del Plan de desarrollo Institucional.
(Columna diligenciada por Planeación Institucional)
</t>
        </r>
      </text>
    </comment>
    <comment ref="G7" authorId="0" shapeId="0">
      <text>
        <r>
          <rPr>
            <sz val="9"/>
            <color indexed="81"/>
            <rFont val="Tahoma"/>
            <family val="2"/>
          </rPr>
          <t>Dato asociado del Plan de desarrollo Institucional.
(Columna diligenciada por Planeación Institucional)</t>
        </r>
      </text>
    </comment>
    <comment ref="H7" authorId="0" shapeId="0">
      <text>
        <r>
          <rPr>
            <sz val="9"/>
            <color indexed="81"/>
            <rFont val="Tahoma"/>
            <family val="2"/>
          </rPr>
          <t xml:space="preserve">Dato asociado del Plan de desarrollo Institucional.
(Columna diligenciada por Planeación Institucional)
</t>
        </r>
      </text>
    </comment>
    <comment ref="M7" authorId="0" shapeId="0">
      <text>
        <r>
          <rPr>
            <sz val="9"/>
            <color indexed="81"/>
            <rFont val="Tahoma"/>
            <family val="2"/>
          </rPr>
          <t>Describa cada una de las actividades que se van a realizar para darle cumplimiento al Indicador de producto asociado al Plan.
(Información diligenciada por los procesos de la Institución)</t>
        </r>
      </text>
    </comment>
    <comment ref="N7" authorId="0" shapeId="0">
      <text>
        <r>
          <rPr>
            <sz val="9"/>
            <color indexed="81"/>
            <rFont val="Tahoma"/>
            <family val="2"/>
          </rPr>
          <t xml:space="preserve">Escriba los productos que se van a alcanzar con las actividades que realiza entre los meses de Enero a Junio.
Esta meta puede ser expresada en unidades, porcentajes, personas, metros, litros.
Recuerde que debe ser verificable.
(Información diligenciada por los procesos de la Institución)
</t>
        </r>
      </text>
    </comment>
    <comment ref="O7" authorId="0" shapeId="0">
      <text>
        <r>
          <rPr>
            <sz val="9"/>
            <color indexed="81"/>
            <rFont val="Tahoma"/>
            <family val="2"/>
          </rPr>
          <t xml:space="preserve">Escriba los productos que se van a alcanzar con las actividades que realiza en todo el año, es decir coloque el dato acumulado incluida la Meta planificada a Junio.
Esta meta puede ser expresada en unidades, porcentajes, personas, metros, litros.
Recuerde que debe ser verificable.
(Información diligenciada por los procesos de la Institución)
</t>
        </r>
      </text>
    </comment>
    <comment ref="P7" authorId="0" shapeId="0">
      <text>
        <r>
          <rPr>
            <sz val="9"/>
            <color indexed="81"/>
            <rFont val="Tahoma"/>
            <family val="2"/>
          </rPr>
          <t xml:space="preserve">Describa la Dependencia responsable de la ejecución de cada una de las actividades.
(Información diligenciada por los procesos de la Institución)
</t>
        </r>
      </text>
    </comment>
    <comment ref="Q7" authorId="0" shapeId="0">
      <text>
        <r>
          <rPr>
            <sz val="9"/>
            <color indexed="81"/>
            <rFont val="Tahoma"/>
            <family val="2"/>
          </rPr>
          <t>Especifique el cargo que tiene la responsabilidad directa de la ejecución de la actividad.
No es el nombre de la persona.
(Información diligenciada por los procesos de la Institución)</t>
        </r>
      </text>
    </comment>
    <comment ref="N8" authorId="1" shapeId="0">
      <text>
        <r>
          <rPr>
            <sz val="9"/>
            <color indexed="81"/>
            <rFont val="Tahoma"/>
            <family val="2"/>
          </rPr>
          <t xml:space="preserve">DIANA
3 PERSONAS
</t>
        </r>
      </text>
    </comment>
    <comment ref="M12" authorId="1" shapeId="0">
      <text>
        <r>
          <rPr>
            <b/>
            <sz val="9"/>
            <color indexed="81"/>
            <rFont val="Tahoma"/>
            <family val="2"/>
          </rPr>
          <t>DIANA
Asignación por inversión de un rubro de 9092124.</t>
        </r>
      </text>
    </comment>
    <comment ref="R12" authorId="2" shapeId="0">
      <text>
        <r>
          <rPr>
            <b/>
            <sz val="9"/>
            <color indexed="81"/>
            <rFont val="Tahoma"/>
            <family val="2"/>
          </rPr>
          <t>Diana Milena Bedoya Aristizabal:</t>
        </r>
        <r>
          <rPr>
            <sz val="9"/>
            <color indexed="81"/>
            <rFont val="Tahoma"/>
            <family val="2"/>
          </rPr>
          <t xml:space="preserve">
Enero 18 a Junio 30 por 9092124</t>
        </r>
      </text>
    </comment>
    <comment ref="M13" authorId="1" shapeId="0">
      <text>
        <r>
          <rPr>
            <sz val="9"/>
            <color indexed="81"/>
            <rFont val="Tahoma"/>
            <family val="2"/>
          </rPr>
          <t xml:space="preserve">DIANA
Asignación por inversión de un rubro por vaalor de 11,275,971
</t>
        </r>
      </text>
    </comment>
    <comment ref="R13" authorId="2" shapeId="0">
      <text>
        <r>
          <rPr>
            <b/>
            <sz val="9"/>
            <color indexed="81"/>
            <rFont val="Tahoma"/>
            <family val="2"/>
          </rPr>
          <t>Diana Milena Bedoya Aristizabal:</t>
        </r>
        <r>
          <rPr>
            <sz val="9"/>
            <color indexed="81"/>
            <rFont val="Tahoma"/>
            <family val="2"/>
          </rPr>
          <t xml:space="preserve">
Enero 18 a Junio 30 por 11275971</t>
        </r>
      </text>
    </comment>
    <comment ref="B18" authorId="0" shapeId="0">
      <text>
        <r>
          <rPr>
            <sz val="9"/>
            <color indexed="81"/>
            <rFont val="Tahoma"/>
            <family val="2"/>
          </rPr>
          <t>Es el dinero asignado al proyecto.
(Columna diligenciada por Planeación Institucional)</t>
        </r>
      </text>
    </comment>
    <comment ref="D18" authorId="2" shapeId="0">
      <text>
        <r>
          <rPr>
            <b/>
            <sz val="9"/>
            <color indexed="81"/>
            <rFont val="Tahoma"/>
            <family val="2"/>
          </rPr>
          <t>Diana Milena Bedoya Aristizabal:</t>
        </r>
        <r>
          <rPr>
            <sz val="9"/>
            <color indexed="81"/>
            <rFont val="Tahoma"/>
            <family val="2"/>
          </rPr>
          <t xml:space="preserve">
Este valor sale de la suma asignada por inversiòn a cada proceso contemplado en esta linea:
Graduados (27999145 contratistas)
(4000000 softwareSMTP)</t>
        </r>
      </text>
    </comment>
    <comment ref="B19" authorId="0" shapeId="0">
      <text>
        <r>
          <rPr>
            <sz val="9"/>
            <color indexed="81"/>
            <rFont val="Tahoma"/>
            <family val="2"/>
          </rPr>
          <t>Es el dinero con el que finalizo el proyecto.
(Columna diligenciada por Planeación Institucional)</t>
        </r>
      </text>
    </comment>
    <comment ref="B20" authorId="0" shapeId="0">
      <text>
        <r>
          <rPr>
            <sz val="9"/>
            <color indexed="81"/>
            <rFont val="Tahoma"/>
            <family val="2"/>
          </rPr>
          <t xml:space="preserve">Es el dinero ejecutado en el proyecto.
(Columna diligenciada por Planeación Institucional)
</t>
        </r>
      </text>
    </comment>
    <comment ref="B21" authorId="0" shapeId="0">
      <text>
        <r>
          <rPr>
            <sz val="9"/>
            <color indexed="81"/>
            <rFont val="Tahoma"/>
            <family val="2"/>
          </rPr>
          <t xml:space="preserve">Valor ejecutado a la fecha / Valor total del proyecto.
(Columna diligenciada por Planeación Institucional)
</t>
        </r>
      </text>
    </comment>
    <comment ref="B22" authorId="0" shapeId="0">
      <text>
        <r>
          <rPr>
            <sz val="9"/>
            <color indexed="81"/>
            <rFont val="Tahoma"/>
            <family val="2"/>
          </rPr>
          <t xml:space="preserve">Eficacia acumulada / Índice de ejecución financiera.
(Columna diligenciada por Planeación Institucional)
</t>
        </r>
      </text>
    </comment>
  </commentList>
</comments>
</file>

<file path=xl/comments4.xml><?xml version="1.0" encoding="utf-8"?>
<comments xmlns="http://schemas.openxmlformats.org/spreadsheetml/2006/main">
  <authors>
    <author>Natalia Cardona</author>
    <author>Diana Milena Bedoya Aristizabal</author>
    <author>Natalia Meneses</author>
  </authors>
  <commentList>
    <comment ref="B7" authorId="0" shapeId="0">
      <text>
        <r>
          <rPr>
            <sz val="9"/>
            <color indexed="81"/>
            <rFont val="Tahoma"/>
            <family val="2"/>
          </rPr>
          <t>Este código es generado automáticamente en el Software Plannea.
(Columna diligenciada por Planeación Institucional)</t>
        </r>
      </text>
    </comment>
    <comment ref="C7" authorId="0" shapeId="0">
      <text>
        <r>
          <rPr>
            <sz val="9"/>
            <color indexed="81"/>
            <rFont val="Tahoma"/>
            <family val="2"/>
          </rPr>
          <t xml:space="preserve">Este código asignado por el municipio y Planeación Institucional.
(Columna diligenciada por Planeación Institucional)
</t>
        </r>
      </text>
    </comment>
    <comment ref="D7" authorId="0" shapeId="0">
      <text>
        <r>
          <rPr>
            <sz val="9"/>
            <color indexed="81"/>
            <rFont val="Tahoma"/>
            <family val="2"/>
          </rPr>
          <t xml:space="preserve">Dato asociado del Plan de desarrollo Institucional.
(Columna diligenciada por Planeación Institucional)
</t>
        </r>
      </text>
    </comment>
    <comment ref="E7" authorId="0" shapeId="0">
      <text>
        <r>
          <rPr>
            <sz val="9"/>
            <color indexed="81"/>
            <rFont val="Tahoma"/>
            <family val="2"/>
          </rPr>
          <t xml:space="preserve">Dato asociado del Plan de desarrollo Institucional.
(Columna diligenciada por Planeación Institucional)
</t>
        </r>
      </text>
    </comment>
    <comment ref="G7" authorId="0" shapeId="0">
      <text>
        <r>
          <rPr>
            <sz val="9"/>
            <color indexed="81"/>
            <rFont val="Tahoma"/>
            <family val="2"/>
          </rPr>
          <t>Dato asociado del Plan de desarrollo Institucional.
(Columna diligenciada por Planeación Institucional)</t>
        </r>
      </text>
    </comment>
    <comment ref="H7" authorId="0" shapeId="0">
      <text>
        <r>
          <rPr>
            <sz val="9"/>
            <color indexed="81"/>
            <rFont val="Tahoma"/>
            <family val="2"/>
          </rPr>
          <t xml:space="preserve">Dato asociado del Plan de desarrollo Institucional.
(Columna diligenciada por Planeación Institucional)
</t>
        </r>
      </text>
    </comment>
    <comment ref="M7" authorId="0" shapeId="0">
      <text>
        <r>
          <rPr>
            <sz val="9"/>
            <color indexed="81"/>
            <rFont val="Tahoma"/>
            <family val="2"/>
          </rPr>
          <t>Describa cada una de las actividades que se van a realizar para darle cumplimiento al Indicador de producto asociado al Plan.
(Información diligenciada por los procesos de la Institución)</t>
        </r>
      </text>
    </comment>
    <comment ref="N7" authorId="0" shapeId="0">
      <text>
        <r>
          <rPr>
            <sz val="9"/>
            <color indexed="81"/>
            <rFont val="Tahoma"/>
            <family val="2"/>
          </rPr>
          <t xml:space="preserve">Escriba los productos que se van a alcanzar con las actividades que realiza entre los meses de Enero a Junio.
Esta meta puede ser expresada en unidades, porcentajes, personas, metros, litros.
Recuerde que debe ser verificable.
(Información diligenciada por los procesos de la Institución)
</t>
        </r>
      </text>
    </comment>
    <comment ref="O7" authorId="0" shapeId="0">
      <text>
        <r>
          <rPr>
            <sz val="9"/>
            <color indexed="81"/>
            <rFont val="Tahoma"/>
            <family val="2"/>
          </rPr>
          <t xml:space="preserve">Escriba los productos que se van a alcanzar con las actividades que realiza en todo el año, es decir coloque el dato acumulado incluida la Meta planificada a Junio.
Esta meta puede ser expresada en unidades, porcentajes, personas, metros, litros.
Recuerde que debe ser verificable.
(Información diligenciada por los procesos de la Institución)
</t>
        </r>
      </text>
    </comment>
    <comment ref="P7" authorId="0" shapeId="0">
      <text>
        <r>
          <rPr>
            <sz val="9"/>
            <color indexed="81"/>
            <rFont val="Tahoma"/>
            <family val="2"/>
          </rPr>
          <t xml:space="preserve">Describa la Dependencia responsable de la ejecución de cada una de las actividades.
(Información diligenciada por los procesos de la Institución)
</t>
        </r>
      </text>
    </comment>
    <comment ref="Q7" authorId="0" shapeId="0">
      <text>
        <r>
          <rPr>
            <sz val="9"/>
            <color indexed="81"/>
            <rFont val="Tahoma"/>
            <family val="2"/>
          </rPr>
          <t>Especifique el cargo que tiene la responsabilidad directa de la ejecución de la actividad.
No es el nombre de la persona.
(Información diligenciada por los procesos de la Institución)</t>
        </r>
      </text>
    </comment>
    <comment ref="R8" authorId="1" shapeId="0">
      <text>
        <r>
          <rPr>
            <b/>
            <sz val="9"/>
            <color indexed="81"/>
            <rFont val="Tahoma"/>
            <family val="2"/>
          </rPr>
          <t>Diana Milena Bedoya Aristizabal:</t>
        </r>
        <r>
          <rPr>
            <sz val="9"/>
            <color indexed="81"/>
            <rFont val="Tahoma"/>
            <family val="2"/>
          </rPr>
          <t xml:space="preserve">
Contrato celebrado por $  con un total de 20500 almuerzos con un costo total de 119.843.000 Este contrato es desde el 7 marzo al 22 de septiembre.</t>
        </r>
      </text>
    </comment>
    <comment ref="T8" authorId="1" shapeId="0">
      <text>
        <r>
          <rPr>
            <b/>
            <sz val="9"/>
            <color indexed="81"/>
            <rFont val="Tahoma"/>
            <charset val="1"/>
          </rPr>
          <t>Diana Milena Bedoya Aristizabal:</t>
        </r>
        <r>
          <rPr>
            <sz val="9"/>
            <color indexed="81"/>
            <rFont val="Tahoma"/>
            <charset val="1"/>
          </rPr>
          <t xml:space="preserve">
Se hace otro si al contrato actual con término a noviembre 18 de 2016 y 5500 almuerzos pactados.</t>
        </r>
      </text>
    </comment>
    <comment ref="R9" authorId="1" shapeId="0">
      <text>
        <r>
          <rPr>
            <b/>
            <sz val="9"/>
            <color indexed="81"/>
            <rFont val="Tahoma"/>
            <family val="2"/>
          </rPr>
          <t>Diana Milena Bedoya Aristizabal:</t>
        </r>
        <r>
          <rPr>
            <sz val="9"/>
            <color indexed="81"/>
            <rFont val="Tahoma"/>
            <family val="2"/>
          </rPr>
          <t xml:space="preserve">
Lina Margarita Rojas estuvo de Enero 12 a abril 13 por 13539641 CDP 45 RP 45.
Neyla Maria Lopera de enero 18 a junio 30 por 14924508 CDP 44 RP 44
Javier Alberto Castro ENERO 12  A JUNIO 30 por 15473877 CDP 47 RP 47.
JUDY DEISY OLIVEROS JIMENEZ ENERO 12 JUNIO 30 CDP 416 RP 46.
</t>
        </r>
      </text>
    </comment>
    <comment ref="N10" authorId="2" shapeId="0">
      <text>
        <r>
          <rPr>
            <b/>
            <sz val="9"/>
            <color indexed="81"/>
            <rFont val="Tahoma"/>
            <family val="2"/>
          </rPr>
          <t>DIANA
SON CINCO PERSONAS PARA QUIEN REALIZA STA FUNCIÓN</t>
        </r>
        <r>
          <rPr>
            <sz val="9"/>
            <color indexed="81"/>
            <rFont val="Tahoma"/>
            <family val="2"/>
          </rPr>
          <t xml:space="preserve">
</t>
        </r>
      </text>
    </comment>
    <comment ref="R10" authorId="1" shapeId="0">
      <text>
        <r>
          <rPr>
            <b/>
            <sz val="9"/>
            <color indexed="81"/>
            <rFont val="Tahoma"/>
            <family val="2"/>
          </rPr>
          <t>Diana Milena Bedoya Aristizabal:</t>
        </r>
        <r>
          <rPr>
            <sz val="9"/>
            <color indexed="81"/>
            <rFont val="Tahoma"/>
            <family val="2"/>
          </rPr>
          <t xml:space="preserve">
CINCO TUTORIAS ACADÈMICAS C/U POR 2560800.</t>
        </r>
      </text>
    </comment>
    <comment ref="N11" authorId="2" shapeId="0">
      <text>
        <r>
          <rPr>
            <b/>
            <sz val="9"/>
            <color indexed="81"/>
            <rFont val="Tahoma"/>
            <family val="2"/>
          </rPr>
          <t>DIANA
SON CINCO HONORARIOS PARA QUIEN REALIZA STA FUNCIÓN</t>
        </r>
        <r>
          <rPr>
            <sz val="9"/>
            <color indexed="81"/>
            <rFont val="Tahoma"/>
            <family val="2"/>
          </rPr>
          <t xml:space="preserve">
</t>
        </r>
      </text>
    </comment>
    <comment ref="R11" authorId="1" shapeId="0">
      <text>
        <r>
          <rPr>
            <b/>
            <sz val="9"/>
            <color indexed="81"/>
            <rFont val="Tahoma"/>
            <family val="2"/>
          </rPr>
          <t>Diana Milena Bedoya Aristizabal:</t>
        </r>
        <r>
          <rPr>
            <sz val="9"/>
            <color indexed="81"/>
            <rFont val="Tahoma"/>
            <family val="2"/>
          </rPr>
          <t xml:space="preserve">
CINCO HONORARIOS POR TOTAL DE </t>
        </r>
      </text>
    </comment>
    <comment ref="N12" authorId="2" shapeId="0">
      <text>
        <r>
          <rPr>
            <sz val="9"/>
            <color indexed="81"/>
            <rFont val="Tahoma"/>
            <family val="2"/>
          </rPr>
          <t xml:space="preserve">DIANA
4 HONORARIOS
</t>
        </r>
      </text>
    </comment>
    <comment ref="R12" authorId="1" shapeId="0">
      <text>
        <r>
          <rPr>
            <b/>
            <sz val="9"/>
            <color indexed="81"/>
            <rFont val="Tahoma"/>
            <family val="2"/>
          </rPr>
          <t>Diana Milena Bedoya Aristizabal:</t>
        </r>
        <r>
          <rPr>
            <sz val="9"/>
            <color indexed="81"/>
            <rFont val="Tahoma"/>
            <family val="2"/>
          </rPr>
          <t xml:space="preserve">
Practicante por 4 meses por valor de</t>
        </r>
      </text>
    </comment>
    <comment ref="T13" authorId="1" shapeId="0">
      <text>
        <r>
          <rPr>
            <b/>
            <sz val="9"/>
            <color indexed="81"/>
            <rFont val="Tahoma"/>
            <charset val="1"/>
          </rPr>
          <t>Diana Milena Bedoya Aristizabal:</t>
        </r>
        <r>
          <rPr>
            <sz val="9"/>
            <color indexed="81"/>
            <rFont val="Tahoma"/>
            <charset val="1"/>
          </rPr>
          <t xml:space="preserve">
La cifra de deserción 2015 es correspondiente a la información SPADIES  en noviembre 2015, el dato de la deserción 2016, solo se obtendra un año posterior</t>
        </r>
      </text>
    </comment>
    <comment ref="D16" authorId="0" shapeId="0">
      <text>
        <r>
          <rPr>
            <sz val="9"/>
            <color indexed="81"/>
            <rFont val="Tahoma"/>
            <family val="2"/>
          </rPr>
          <t>Es el dinero asignado al proyecto.
(Columna diligenciada por Planeación Institucional)</t>
        </r>
      </text>
    </comment>
    <comment ref="F16" authorId="1" shapeId="0">
      <text>
        <r>
          <rPr>
            <b/>
            <sz val="9"/>
            <color indexed="81"/>
            <rFont val="Tahoma"/>
            <family val="2"/>
          </rPr>
          <t>Diana Milena Bedoya Aristizabal:</t>
        </r>
        <r>
          <rPr>
            <sz val="9"/>
            <color indexed="81"/>
            <rFont val="Tahoma"/>
            <family val="2"/>
          </rPr>
          <t xml:space="preserve">
Este valor sale de la suma asignada por inversiòn a cada proceso contemplado en esta linea:
Graduados (27999145 contratistas)
(4000000 softwareSMTP)</t>
        </r>
      </text>
    </comment>
    <comment ref="D17" authorId="0" shapeId="0">
      <text>
        <r>
          <rPr>
            <sz val="9"/>
            <color indexed="81"/>
            <rFont val="Tahoma"/>
            <family val="2"/>
          </rPr>
          <t>Es el dinero con el que finalizo el proyecto.
(Columna diligenciada por Planeación Institucional)</t>
        </r>
      </text>
    </comment>
    <comment ref="D18" authorId="0" shapeId="0">
      <text>
        <r>
          <rPr>
            <sz val="9"/>
            <color indexed="81"/>
            <rFont val="Tahoma"/>
            <family val="2"/>
          </rPr>
          <t xml:space="preserve">Es el dinero ejecutado en el proyecto.
(Columna diligenciada por Planeación Institucional)
</t>
        </r>
      </text>
    </comment>
    <comment ref="D19" authorId="0" shapeId="0">
      <text>
        <r>
          <rPr>
            <sz val="9"/>
            <color indexed="81"/>
            <rFont val="Tahoma"/>
            <family val="2"/>
          </rPr>
          <t xml:space="preserve">Valor ejecutado a la fecha / Valor total del proyecto.
(Columna diligenciada por Planeación Institucional)
</t>
        </r>
      </text>
    </comment>
    <comment ref="D20" authorId="0" shapeId="0">
      <text>
        <r>
          <rPr>
            <sz val="9"/>
            <color indexed="81"/>
            <rFont val="Tahoma"/>
            <family val="2"/>
          </rPr>
          <t xml:space="preserve">Eficacia acumulada / Índice de ejecución financiera.
(Columna diligenciada por Planeación Institucional)
</t>
        </r>
      </text>
    </comment>
  </commentList>
</comments>
</file>

<file path=xl/comments5.xml><?xml version="1.0" encoding="utf-8"?>
<comments xmlns="http://schemas.openxmlformats.org/spreadsheetml/2006/main">
  <authors>
    <author>Natalia Cardona</author>
    <author>Diana Milena Bedoya Aristizabal</author>
  </authors>
  <commentList>
    <comment ref="B7" authorId="0" shapeId="0">
      <text>
        <r>
          <rPr>
            <sz val="9"/>
            <color indexed="81"/>
            <rFont val="Tahoma"/>
            <family val="2"/>
          </rPr>
          <t>Este código es generado automáticamente en el Software Plannea.
(Columna diligenciada por Planeación Institucional)</t>
        </r>
      </text>
    </comment>
    <comment ref="C7" authorId="0" shapeId="0">
      <text>
        <r>
          <rPr>
            <sz val="9"/>
            <color indexed="81"/>
            <rFont val="Tahoma"/>
            <family val="2"/>
          </rPr>
          <t xml:space="preserve">Este código asignado por el municipio y Planeación Institucional.
(Columna diligenciada por Planeación Institucional)
</t>
        </r>
      </text>
    </comment>
    <comment ref="D7" authorId="0" shapeId="0">
      <text>
        <r>
          <rPr>
            <sz val="9"/>
            <color indexed="81"/>
            <rFont val="Tahoma"/>
            <family val="2"/>
          </rPr>
          <t xml:space="preserve">Dato asociado del Plan de desarrollo Institucional.
(Columna diligenciada por Planeación Institucional)
</t>
        </r>
      </text>
    </comment>
    <comment ref="E7" authorId="0" shapeId="0">
      <text>
        <r>
          <rPr>
            <sz val="9"/>
            <color indexed="81"/>
            <rFont val="Tahoma"/>
            <family val="2"/>
          </rPr>
          <t xml:space="preserve">Dato asociado del Plan de desarrollo Institucional.
(Columna diligenciada por Planeación Institucional)
</t>
        </r>
      </text>
    </comment>
    <comment ref="G7" authorId="0" shapeId="0">
      <text>
        <r>
          <rPr>
            <sz val="9"/>
            <color indexed="81"/>
            <rFont val="Tahoma"/>
            <family val="2"/>
          </rPr>
          <t>Dato asociado del Plan de desarrollo Institucional.
(Columna diligenciada por Planeación Institucional)</t>
        </r>
      </text>
    </comment>
    <comment ref="H7" authorId="0" shapeId="0">
      <text>
        <r>
          <rPr>
            <sz val="9"/>
            <color indexed="81"/>
            <rFont val="Tahoma"/>
            <family val="2"/>
          </rPr>
          <t xml:space="preserve">Dato asociado del Plan de desarrollo Institucional.
(Columna diligenciada por Planeación Institucional)
</t>
        </r>
      </text>
    </comment>
    <comment ref="M7" authorId="0" shapeId="0">
      <text>
        <r>
          <rPr>
            <sz val="9"/>
            <color indexed="81"/>
            <rFont val="Tahoma"/>
            <family val="2"/>
          </rPr>
          <t>Describa cada una de las actividades que se van a realizar para darle cumplimiento al Indicador de producto asociado al Plan.
(Información diligenciada por los procesos de la Institución)</t>
        </r>
      </text>
    </comment>
    <comment ref="N7" authorId="0" shapeId="0">
      <text>
        <r>
          <rPr>
            <sz val="9"/>
            <color indexed="81"/>
            <rFont val="Tahoma"/>
            <family val="2"/>
          </rPr>
          <t xml:space="preserve">Escriba los productos que se van a alcanzar con las actividades que realiza entre los meses de Enero a Junio.
Esta meta puede ser expresada en unidades, porcentajes, personas, metros, litros.
Recuerde que debe ser verificable.
(Información diligenciada por los procesos de la Institución)
</t>
        </r>
      </text>
    </comment>
    <comment ref="O7" authorId="0" shapeId="0">
      <text>
        <r>
          <rPr>
            <sz val="9"/>
            <color indexed="81"/>
            <rFont val="Tahoma"/>
            <family val="2"/>
          </rPr>
          <t xml:space="preserve">Escriba los productos que se van a alcanzar con las actividades que realiza en todo el año, es decir coloque el dato acumulado incluida la Meta planificada a Junio.
Esta meta puede ser expresada en unidades, porcentajes, personas, metros, litros.
Recuerde que debe ser verificable.
(Información diligenciada por los procesos de la Institución)
</t>
        </r>
      </text>
    </comment>
    <comment ref="P7" authorId="0" shapeId="0">
      <text>
        <r>
          <rPr>
            <sz val="9"/>
            <color indexed="81"/>
            <rFont val="Tahoma"/>
            <family val="2"/>
          </rPr>
          <t xml:space="preserve">Describa la Dependencia responsable de la ejecución de cada una de las actividades.
(Información diligenciada por los procesos de la Institución)
</t>
        </r>
      </text>
    </comment>
    <comment ref="Q7" authorId="0" shapeId="0">
      <text>
        <r>
          <rPr>
            <sz val="9"/>
            <color indexed="81"/>
            <rFont val="Tahoma"/>
            <family val="2"/>
          </rPr>
          <t>Especifique el cargo que tiene la responsabilidad directa de la ejecución de la actividad.
No es el nombre de la persona.
(Información diligenciada por los procesos de la Institución)</t>
        </r>
      </text>
    </comment>
    <comment ref="B12" authorId="0" shapeId="0">
      <text>
        <r>
          <rPr>
            <sz val="9"/>
            <color indexed="81"/>
            <rFont val="Tahoma"/>
            <family val="2"/>
          </rPr>
          <t>Es el dinero asignado al proyecto.
(Columna diligenciada por Planeación Institucional)</t>
        </r>
      </text>
    </comment>
    <comment ref="D12" authorId="1" shapeId="0">
      <text>
        <r>
          <rPr>
            <b/>
            <sz val="9"/>
            <color indexed="81"/>
            <rFont val="Tahoma"/>
            <family val="2"/>
          </rPr>
          <t>Diana Milena Bedoya Aristizabal:</t>
        </r>
        <r>
          <rPr>
            <sz val="9"/>
            <color indexed="81"/>
            <rFont val="Tahoma"/>
            <family val="2"/>
          </rPr>
          <t xml:space="preserve">
Este valor sale de la suma asignada por inversiòn a cada proceso contemplado en esta linea:
Graduados (27999145 contratistas)
(4000000 softwareSMTP)</t>
        </r>
      </text>
    </comment>
    <comment ref="B13" authorId="0" shapeId="0">
      <text>
        <r>
          <rPr>
            <sz val="9"/>
            <color indexed="81"/>
            <rFont val="Tahoma"/>
            <family val="2"/>
          </rPr>
          <t>Es el dinero con el que finalizo el proyecto.
(Columna diligenciada por Planeación Institucional)</t>
        </r>
      </text>
    </comment>
    <comment ref="B14" authorId="0" shapeId="0">
      <text>
        <r>
          <rPr>
            <sz val="9"/>
            <color indexed="81"/>
            <rFont val="Tahoma"/>
            <family val="2"/>
          </rPr>
          <t xml:space="preserve">Es el dinero ejecutado en el proyecto.
(Columna diligenciada por Planeación Institucional)
</t>
        </r>
      </text>
    </comment>
    <comment ref="B15" authorId="0" shapeId="0">
      <text>
        <r>
          <rPr>
            <sz val="9"/>
            <color indexed="81"/>
            <rFont val="Tahoma"/>
            <family val="2"/>
          </rPr>
          <t xml:space="preserve">Valor ejecutado a la fecha / Valor total del proyecto.
(Columna diligenciada por Planeación Institucional)
</t>
        </r>
      </text>
    </comment>
    <comment ref="B16" authorId="0" shapeId="0">
      <text>
        <r>
          <rPr>
            <sz val="9"/>
            <color indexed="81"/>
            <rFont val="Tahoma"/>
            <family val="2"/>
          </rPr>
          <t xml:space="preserve">Eficacia acumulada / Índice de ejecución financiera.
(Columna diligenciada por Planeación Institucional)
</t>
        </r>
      </text>
    </comment>
  </commentList>
</comments>
</file>

<file path=xl/comments6.xml><?xml version="1.0" encoding="utf-8"?>
<comments xmlns="http://schemas.openxmlformats.org/spreadsheetml/2006/main">
  <authors>
    <author>Natalia Cardona</author>
    <author>Diana Milena Bedoya Aristizabal</author>
  </authors>
  <commentList>
    <comment ref="B7" authorId="0" shapeId="0">
      <text>
        <r>
          <rPr>
            <sz val="9"/>
            <color indexed="81"/>
            <rFont val="Tahoma"/>
            <family val="2"/>
          </rPr>
          <t>Este código es generado automáticamente en el Software Plannea.
(Columna diligenciada por Planeación Institucional)</t>
        </r>
      </text>
    </comment>
    <comment ref="C7" authorId="0" shapeId="0">
      <text>
        <r>
          <rPr>
            <sz val="9"/>
            <color indexed="81"/>
            <rFont val="Tahoma"/>
            <family val="2"/>
          </rPr>
          <t xml:space="preserve">Este código asignado por el municipio y Planeación Institucional.
(Columna diligenciada por Planeación Institucional)
</t>
        </r>
      </text>
    </comment>
    <comment ref="D7" authorId="0" shapeId="0">
      <text>
        <r>
          <rPr>
            <sz val="9"/>
            <color indexed="81"/>
            <rFont val="Tahoma"/>
            <family val="2"/>
          </rPr>
          <t xml:space="preserve">Dato asociado del Plan de desarrollo Institucional.
(Columna diligenciada por Planeación Institucional)
</t>
        </r>
      </text>
    </comment>
    <comment ref="E7" authorId="0" shapeId="0">
      <text>
        <r>
          <rPr>
            <sz val="9"/>
            <color indexed="81"/>
            <rFont val="Tahoma"/>
            <family val="2"/>
          </rPr>
          <t xml:space="preserve">Dato asociado del Plan de desarrollo Institucional.
(Columna diligenciada por Planeación Institucional)
</t>
        </r>
      </text>
    </comment>
    <comment ref="G7" authorId="0" shapeId="0">
      <text>
        <r>
          <rPr>
            <sz val="9"/>
            <color indexed="81"/>
            <rFont val="Tahoma"/>
            <family val="2"/>
          </rPr>
          <t>Dato asociado del Plan de desarrollo Institucional.
(Columna diligenciada por Planeación Institucional)</t>
        </r>
      </text>
    </comment>
    <comment ref="H7" authorId="0" shapeId="0">
      <text>
        <r>
          <rPr>
            <sz val="9"/>
            <color indexed="81"/>
            <rFont val="Tahoma"/>
            <family val="2"/>
          </rPr>
          <t xml:space="preserve">Dato asociado del Plan de desarrollo Institucional.
(Columna diligenciada por Planeación Institucional)
</t>
        </r>
      </text>
    </comment>
    <comment ref="M7" authorId="0" shapeId="0">
      <text>
        <r>
          <rPr>
            <sz val="9"/>
            <color indexed="81"/>
            <rFont val="Tahoma"/>
            <family val="2"/>
          </rPr>
          <t>Describa cada una de las actividades que se van a realizar para darle cumplimiento al Indicador de producto asociado al Plan.
(Información diligenciada por los procesos de la Institución)</t>
        </r>
      </text>
    </comment>
    <comment ref="N7" authorId="0" shapeId="0">
      <text>
        <r>
          <rPr>
            <sz val="9"/>
            <color indexed="81"/>
            <rFont val="Tahoma"/>
            <family val="2"/>
          </rPr>
          <t xml:space="preserve">Escriba los productos que se van a alcanzar con las actividades que realiza entre los meses de Enero a Junio.
Esta meta puede ser expresada en unidades, porcentajes, personas, metros, litros.
Recuerde que debe ser verificable.
(Información diligenciada por los procesos de la Institución)
</t>
        </r>
      </text>
    </comment>
    <comment ref="O7" authorId="0" shapeId="0">
      <text>
        <r>
          <rPr>
            <sz val="9"/>
            <color indexed="81"/>
            <rFont val="Tahoma"/>
            <family val="2"/>
          </rPr>
          <t xml:space="preserve">Escriba los productos que se van a alcanzar con las actividades que realiza en todo el año, es decir coloque el dato acumulado incluida la Meta planificada a Junio.
Esta meta puede ser expresada en unidades, porcentajes, personas, metros, litros.
Recuerde que debe ser verificable.
(Información diligenciada por los procesos de la Institución)
</t>
        </r>
      </text>
    </comment>
    <comment ref="P7" authorId="0" shapeId="0">
      <text>
        <r>
          <rPr>
            <sz val="9"/>
            <color indexed="81"/>
            <rFont val="Tahoma"/>
            <family val="2"/>
          </rPr>
          <t xml:space="preserve">Describa la Dependencia responsable de la ejecución de cada una de las actividades.
(Información diligenciada por los procesos de la Institución)
</t>
        </r>
      </text>
    </comment>
    <comment ref="Q7" authorId="0" shapeId="0">
      <text>
        <r>
          <rPr>
            <sz val="9"/>
            <color indexed="81"/>
            <rFont val="Tahoma"/>
            <family val="2"/>
          </rPr>
          <t>Especifique el cargo que tiene la responsabilidad directa de la ejecución de la actividad.
No es el nombre de la persona.
(Información diligenciada por los procesos de la Institución)</t>
        </r>
      </text>
    </comment>
    <comment ref="R8" authorId="1" shapeId="0">
      <text>
        <r>
          <rPr>
            <b/>
            <sz val="9"/>
            <color indexed="81"/>
            <rFont val="Tahoma"/>
            <family val="2"/>
          </rPr>
          <t>Diana Milena Bedoya Aristizabal:</t>
        </r>
        <r>
          <rPr>
            <sz val="9"/>
            <color indexed="81"/>
            <rFont val="Tahoma"/>
            <family val="2"/>
          </rPr>
          <t xml:space="preserve">
Monica Durango $744.000,00 Kelly $264.000,00 JHONY $4.404.960,00 Maria Leivy $3.000.000,00 Claudia Gonzalez  $2.648.700,00 angelica-Luis $1.500.000,00 edna $1.300.000,00 Claudia  giraldo $400.000,00 Luz dary $2.500.000,00  Olgalicia $4.410.000,00</t>
        </r>
      </text>
    </comment>
    <comment ref="T8" authorId="1" shapeId="0">
      <text>
        <r>
          <rPr>
            <b/>
            <sz val="9"/>
            <color indexed="81"/>
            <rFont val="Tahoma"/>
            <family val="2"/>
          </rPr>
          <t>Diana Milena Bedoya Aristizabal:
Mvilidad por 222460000
Claudia Giraldo
Gina Hincapie
Ana Rada
Carlos Medina
Liseth sepulveda
Maria leisdy
Camilo Restrepo
Hector Martinez
Sandra Silva
Redcolsi 4707000
Manuel Isaguirre 6000000
Total de movilidad
Tiquetes 20000000
Movilidad internacional total 52953000</t>
        </r>
      </text>
    </comment>
    <comment ref="A11" authorId="0" shapeId="0">
      <text>
        <r>
          <rPr>
            <sz val="9"/>
            <color indexed="81"/>
            <rFont val="Tahoma"/>
            <family val="2"/>
          </rPr>
          <t>Es el dinero asignado al proyecto.
(Columna diligenciada por Planeación Institucional)</t>
        </r>
      </text>
    </comment>
    <comment ref="C11" authorId="1" shapeId="0">
      <text>
        <r>
          <rPr>
            <b/>
            <sz val="9"/>
            <color indexed="81"/>
            <rFont val="Tahoma"/>
            <family val="2"/>
          </rPr>
          <t>Diana Milena Bedoya Aristizabal:</t>
        </r>
        <r>
          <rPr>
            <sz val="9"/>
            <color indexed="81"/>
            <rFont val="Tahoma"/>
            <family val="2"/>
          </rPr>
          <t xml:space="preserve">
Este valor sale de la suma asignada por inversiòn a cada proceso contemplado en esta linea:
Graduados (27999145 contratistas)
(4000000 softwareSMTP)</t>
        </r>
      </text>
    </comment>
    <comment ref="A12" authorId="0" shapeId="0">
      <text>
        <r>
          <rPr>
            <sz val="9"/>
            <color indexed="81"/>
            <rFont val="Tahoma"/>
            <family val="2"/>
          </rPr>
          <t>Es el dinero con el que finalizo el proyecto.
(Columna diligenciada por Planeación Institucional)</t>
        </r>
      </text>
    </comment>
    <comment ref="A13" authorId="0" shapeId="0">
      <text>
        <r>
          <rPr>
            <sz val="9"/>
            <color indexed="81"/>
            <rFont val="Tahoma"/>
            <family val="2"/>
          </rPr>
          <t xml:space="preserve">Es el dinero ejecutado en el proyecto.
(Columna diligenciada por Planeación Institucional)
</t>
        </r>
      </text>
    </comment>
    <comment ref="A14" authorId="0" shapeId="0">
      <text>
        <r>
          <rPr>
            <sz val="9"/>
            <color indexed="81"/>
            <rFont val="Tahoma"/>
            <family val="2"/>
          </rPr>
          <t xml:space="preserve">Valor ejecutado a la fecha / Valor total del proyecto.
(Columna diligenciada por Planeación Institucional)
</t>
        </r>
      </text>
    </comment>
    <comment ref="A15" authorId="0" shapeId="0">
      <text>
        <r>
          <rPr>
            <sz val="9"/>
            <color indexed="81"/>
            <rFont val="Tahoma"/>
            <family val="2"/>
          </rPr>
          <t xml:space="preserve">Eficacia acumulada / Índice de ejecución financiera.
(Columna diligenciada por Planeación Institucional)
</t>
        </r>
      </text>
    </comment>
  </commentList>
</comments>
</file>

<file path=xl/comments7.xml><?xml version="1.0" encoding="utf-8"?>
<comments xmlns="http://schemas.openxmlformats.org/spreadsheetml/2006/main">
  <authors>
    <author>Isabel Cristina Jimenez Londoño</author>
  </authors>
  <commentList>
    <comment ref="C13" authorId="0" shapeId="0">
      <text>
        <r>
          <rPr>
            <b/>
            <sz val="9"/>
            <color indexed="81"/>
            <rFont val="Tahoma"/>
            <charset val="1"/>
          </rPr>
          <t xml:space="preserve">Inversiòn y CREE </t>
        </r>
        <r>
          <rPr>
            <sz val="9"/>
            <color indexed="81"/>
            <rFont val="Tahoma"/>
            <charset val="1"/>
          </rPr>
          <t xml:space="preserve">
</t>
        </r>
      </text>
    </comment>
  </commentList>
</comments>
</file>

<file path=xl/sharedStrings.xml><?xml version="1.0" encoding="utf-8"?>
<sst xmlns="http://schemas.openxmlformats.org/spreadsheetml/2006/main" count="814" uniqueCount="273">
  <si>
    <t>PÁGINA: 1 DE 1</t>
  </si>
  <si>
    <t>FORMULACIÓN</t>
  </si>
  <si>
    <t>Nº</t>
  </si>
  <si>
    <t>CODIGO PROYECTO PLANNEA</t>
  </si>
  <si>
    <t>CODIGO PROYECTO  MUNICIPIO</t>
  </si>
  <si>
    <t>LÍNEA</t>
  </si>
  <si>
    <t>ACTIVIDADES</t>
  </si>
  <si>
    <t xml:space="preserve">CARGO PERSONA RESPONSABLE </t>
  </si>
  <si>
    <t>EFICIENCIA ACUMULADA</t>
  </si>
  <si>
    <t>DEPENDENCIA RESPONSABLE DE LA ACTIVIDAD</t>
  </si>
  <si>
    <t xml:space="preserve">META PLANIFICADA A JUNIO </t>
  </si>
  <si>
    <t xml:space="preserve">META PLANIFICADA A DICIEMBRE </t>
  </si>
  <si>
    <t>VALOR INICIAL DEL PROYECTO</t>
  </si>
  <si>
    <t>VALOR FINAL DEL PROYECTO</t>
  </si>
  <si>
    <t>VALOR EJECUTADO A LA FECHA DEL INFORME</t>
  </si>
  <si>
    <t>INDICE DE EJECUCIÓN FINANCIERA</t>
  </si>
  <si>
    <t>CANTIDAD EJECUTADA (Logro)</t>
  </si>
  <si>
    <t xml:space="preserve">EFICACIA ACUMULADA </t>
  </si>
  <si>
    <t>VERSIÓN: 004</t>
  </si>
  <si>
    <t>PLAN DE ACCIÓN INSTITUCIONAL
 PL-FR-020</t>
  </si>
  <si>
    <t>FECHA: 12-03-2015</t>
  </si>
  <si>
    <t>1. la Universidad y su entorno</t>
  </si>
  <si>
    <t>TECNOLOGIA PARA LA EDUCACIÒN</t>
  </si>
  <si>
    <t>Elementos y técnicas usadas en el tratamiento, a transmisión de  la información, la internet y las telecomunicaciones, agrupadas para extender la oferta académica de la institución.</t>
  </si>
  <si>
    <t>Investigación, ciencia e innovación en tecnologías para la educación</t>
  </si>
  <si>
    <t>Unidad de tecnologías para la educación operando</t>
  </si>
  <si>
    <t>1. Soporte y mantenimiento a los aplicativos Institucionales. Requerimientos y necesidades
1.1 Requerimientos de soporte y actualización para los sistemas informáticos.</t>
  </si>
  <si>
    <t>Gestión de Tecnología e Informática</t>
  </si>
  <si>
    <t xml:space="preserve">Coordinador </t>
  </si>
  <si>
    <t>2. Adquisición de Contratistas.
- Contratación de personal de apoyo y gestión al proceso de Tecnología
e Informática.</t>
  </si>
  <si>
    <t>Adquisición de Equipos para Señal de Red, Consola de admon WIFI, Cintas para Backup.</t>
  </si>
  <si>
    <t>Adquisición de Elementos para Medios Audiovisuales.</t>
  </si>
  <si>
    <t>AÑO: 2016</t>
  </si>
  <si>
    <t>Modelo de Gestión del talento humano por competencias operando</t>
  </si>
  <si>
    <t>Contratación personal</t>
  </si>
  <si>
    <t>Gestión de Comunicaciones</t>
  </si>
  <si>
    <t>Garantizar el mejoramiento del proceso de apoyo educativo que permitan el cumplimiento de las funciones sustantivas de la institución.</t>
  </si>
  <si>
    <t xml:space="preserve">Investigación, ciencia e innovación  en tecnologías para la educación </t>
  </si>
  <si>
    <t>Programas académicos de pregrado
con proceso de autoevaluación con
fines de acreditación</t>
  </si>
  <si>
    <t>Adquisición de bases de datos y material bibliográfico.</t>
  </si>
  <si>
    <t>Apoyos Educativos</t>
  </si>
  <si>
    <t xml:space="preserve">Jefe de biblioteca </t>
  </si>
  <si>
    <t>Programas académicos de pregrado y
posgrado con fines de mejoramiento</t>
  </si>
  <si>
    <t xml:space="preserve">Contratación de prestación de servicios para el funcionamiento de la
dependencia. 
</t>
  </si>
  <si>
    <t>LINEA 2: CALIDAD ACADEMICA</t>
  </si>
  <si>
    <t>COMPONENTE 4: EXCELENCIA ACADEMICA</t>
  </si>
  <si>
    <t>Oficina de autoevaluación, operando</t>
  </si>
  <si>
    <t>Aseguramiento de Calidad(autoevaluación)</t>
  </si>
  <si>
    <t>Coordinador de área</t>
  </si>
  <si>
    <t>Dotacion de oficina
Compra de escritorio y silla (Fuente de financiación funcionamiento)</t>
  </si>
  <si>
    <t>Compra de equipo de computo (Fuente de financiacion CREE)</t>
  </si>
  <si>
    <t>Contratar recurso humano para los procesos de aseguramiento de la calidad (Fuente de inversión)</t>
  </si>
  <si>
    <t>*Programas de la oferta académica institucional, acreditados
*Programas académicos de pregrado con proceso de autoevaluación con fines de acreditación
*Programas académicos de pregrado y posgrado con fines de mejoramiento</t>
  </si>
  <si>
    <t>Contratación</t>
  </si>
  <si>
    <t>Facultad de Ciencias de la Salud</t>
  </si>
  <si>
    <t>Coordinadora dde laboratorios (Luz Santa)</t>
  </si>
  <si>
    <t>LINEA 1: LA UNIVERSIDAD Y SU ENTORNO</t>
  </si>
  <si>
    <t>COMPONENTE 1: TECNOLOGIA PARA LA EDUCACIÒN</t>
  </si>
  <si>
    <t>*Herramientas Tecnológicas para la enseñanza y el aprendizaje incorporadas al modelo pedagógico
*Unidad de Tecnologías para la Educación, Operando.</t>
  </si>
  <si>
    <t>Contratacion de diseño y diagramación de las piezas gráficas y animadas que harán parte de los cursos virtuales publicados en la plataforma virtual de aprendizaje</t>
  </si>
  <si>
    <t>Contratación para brindar soporte y asesoría a estudiantes y docentes que utilizan la plataforma virtual moodle</t>
  </si>
  <si>
    <t>Contratación para coordinar el subproceso de virtualidad</t>
  </si>
  <si>
    <t>Virtualidad</t>
  </si>
  <si>
    <t>Coordinador</t>
  </si>
  <si>
    <t>Acompañamiento y asesoría a los estudiantes sobre los beneficios educativos para el acceso y permanencia en la Institución, realizado</t>
  </si>
  <si>
    <t>LINEA 4: CULTURA DEL BIENESTAR</t>
  </si>
  <si>
    <t>COMPONENTE 4: PROMOCIÒN SOCIOECONOMICA Y CALIDAD DE VIDA ACADEMICA</t>
  </si>
  <si>
    <t>Contratar el servicio con una empresa o entidad que este en condiciones de cumplir con los aspectos nutricionales, higiénicos y administrativos.</t>
  </si>
  <si>
    <t>COMPONENTE 1: PROMOCIÒN DE LA SALUD Y EL DESARROLLO HUMANO</t>
  </si>
  <si>
    <t>Docentes y personal administrativo capacitados en salud y desarrollo humano</t>
  </si>
  <si>
    <t>Contratación de personal</t>
  </si>
  <si>
    <t>* Diagnostico de la deserción estudiantil, actualizado
*Permanencia estudiantil aumentada</t>
  </si>
  <si>
    <t>BIENESTAR INSTITUCIONAL</t>
  </si>
  <si>
    <t>PERMANENCIA</t>
  </si>
  <si>
    <t xml:space="preserve">ACOMPAÑAMIENTO Y EJECUCCION DE LAS TUTORIAS ACADEMICAS DE QUEDATE EN COLMAYOR </t>
  </si>
  <si>
    <t>LINEA 5: AUMENTO DE LA COBERTURA EN LOS PROGRAMAS DE PREGRADO Y POSGRADO</t>
  </si>
  <si>
    <t>COMPONENTE 2: GESTIÒN DE LA OFERTA ACADEMICA</t>
  </si>
  <si>
    <t>*Nuevos programas Profesionales ofertados
*Programas bajo la modalidad virtual y a distancia ofertados</t>
  </si>
  <si>
    <t>Contratación de docentes cátedra y ocasionales.</t>
  </si>
  <si>
    <t>Vicerrectoría Académica</t>
  </si>
  <si>
    <t>LINEA 3: REDIRECCIONAMIENTO DE LA GESTIÒN ADMINISTRATIVA</t>
  </si>
  <si>
    <t>COMPONENTE 2: GESTIÒN DE LA ADMINISTRACIÒN</t>
  </si>
  <si>
    <t>Decana</t>
  </si>
  <si>
    <t>Facultad de Administración</t>
  </si>
  <si>
    <t>Contratación auxiliar economato</t>
  </si>
  <si>
    <t>Contratación económa</t>
  </si>
  <si>
    <t>COMPONENTE 1: DOCENCIA</t>
  </si>
  <si>
    <t xml:space="preserve">*Magister formados 
*Doctores formados </t>
  </si>
  <si>
    <t>Adquirir reactivos, insumos, elementos, entre otros, para fortalecer las realización de las funciones académicas de la Facultad</t>
  </si>
  <si>
    <t>Facultad de Arquitectura e Ingeniería</t>
  </si>
  <si>
    <t>DECANO</t>
  </si>
  <si>
    <t>Contratar el recurso humano para el apoyo a las funciones académicas de la Facultad</t>
  </si>
  <si>
    <t>Realizar afiliaciones a asociaciones, agremiaciones, entre otros</t>
  </si>
  <si>
    <t>Realizar el mantenimiento preventivo y correctivo de los equipos que posee la Facultad, con el fin de garantizar su adecuado funcionamiento</t>
  </si>
  <si>
    <t>Servicio de transporte para el desarrollo de actividades académicas, eventos, seguimiento estudiantes en práctica profesional, entre otras</t>
  </si>
  <si>
    <t>Interacción con los graduados por medio de Boletines y revistas</t>
  </si>
  <si>
    <t>COMPONENTE 3: LA UNIVERSIDAD Y LA REGIÒN</t>
  </si>
  <si>
    <t>Coordinación del centro de graduados</t>
  </si>
  <si>
    <t>Centro de Graduados</t>
  </si>
  <si>
    <t>Software omunicaciones SMTP</t>
  </si>
  <si>
    <t>Profesional de Apoyo</t>
  </si>
  <si>
    <t>Extensión(Centro de Lenguas)</t>
  </si>
  <si>
    <t>Centro de Idiomas operando</t>
  </si>
  <si>
    <t>Auxiliar administrativas</t>
  </si>
  <si>
    <t>Contratacion coordinadora academica</t>
  </si>
  <si>
    <t>Contratación docentes</t>
  </si>
  <si>
    <t>Admisiones, Registro Y control</t>
  </si>
  <si>
    <t>Coordinadora</t>
  </si>
  <si>
    <t>Contratación Personal de área</t>
  </si>
  <si>
    <t>Modelo de planeación y evaluación Institucional, funcionando</t>
  </si>
  <si>
    <t>Contratar un profesional para asesorar a la rectoria, la oficina de Planeación y proyectos especiales</t>
  </si>
  <si>
    <t>Contratar un Profesional para prestar los servicios de asistencia al Banco de Proyectos</t>
  </si>
  <si>
    <t>Planeación Institucional</t>
  </si>
  <si>
    <t>Jefe de Planeación y asesor de Proyectos Especiales</t>
  </si>
  <si>
    <t>EVALUACIÓN A JUNIO</t>
  </si>
  <si>
    <t>Contratación de prestación de servicios para el mantenimiento preventivo y/o correctivo y calibración de equipos para el Laboratorio de Control Calidad -LACMA</t>
  </si>
  <si>
    <t>LACMA</t>
  </si>
  <si>
    <t>COORDINADORA</t>
  </si>
  <si>
    <t>Institución universitaria Proyectada y reconocida en la ciudad y la región en los sectores públicos y privados</t>
  </si>
  <si>
    <t>Gestión del Graduado</t>
  </si>
  <si>
    <t>La Docencia consolidada como función que lidera los procesos de formación integral, mediante la adopción de concepciones curriculares y pedagógicas, para que llegue a ser altamente competitiva y socialmente pertinente.</t>
  </si>
  <si>
    <t>Maestro</t>
  </si>
  <si>
    <t>Excelentes niveles de desempeño en las actividades académicas de la institución</t>
  </si>
  <si>
    <t>Bilinguismo</t>
  </si>
  <si>
    <t>Aseguramiento de la calidad académica</t>
  </si>
  <si>
    <t>Funcionamiento de las operaciones administrativas de la institución, alineado al logro de los objetivos misionales</t>
  </si>
  <si>
    <t>Comunicación Organizacional</t>
  </si>
  <si>
    <t>Espacios de encuentro del aprendizaje y el disfrute, fortaleciendo la cultura física y el desarrollo armónico y equilibrado de las diversas dimensiones del sujeto</t>
  </si>
  <si>
    <t>Accesibilidad e inclusión</t>
  </si>
  <si>
    <t>Permanencia con calidad contribuyendo al desarrollo colectivo del individuo, a la adpstación y a la vida universitaria y a la ampliación de la cobertura de los servicios académicos</t>
  </si>
  <si>
    <t>Permanencia con calidad</t>
  </si>
  <si>
    <t>Talento Humano de la institución</t>
  </si>
  <si>
    <t>Contratación de servicios de un profesional para la coordinación de los laboratorios de la institución.</t>
  </si>
  <si>
    <t>Procedimientos y trámites que abarcan la vida académica del estudiante de pregrado y post grado, en coherencia con la producción de procesos educativos;identificación de áreas criticas de funcionamiento y el alineamiento de los planes de desarrollo, y de proyecto Educativo Institucional.</t>
  </si>
  <si>
    <t xml:space="preserve">Formación avanzada </t>
  </si>
  <si>
    <t>Contratar dos profesional para prestar los servicios de asistencia a la oficina de Planeación</t>
  </si>
  <si>
    <t>APOYAR LAS ESTRATEGIA PSICO-EDUCATIVA DE QUÉDATE EN COLMAYOR(PràcticantePsicologia)</t>
  </si>
  <si>
    <t>APOYAR LAS ESTRATEGIA PSICO-EDUCATIVA DE QUÉDATE EN COLMAYOR(Profesional Sandra)</t>
  </si>
  <si>
    <t>EFICACIA ACUMULADA</t>
  </si>
  <si>
    <t xml:space="preserve">EFICACIA FINAL DE LA LÍNEA PONDERADA </t>
  </si>
  <si>
    <t>EFICACIA PERIODICA FINAL</t>
  </si>
  <si>
    <t>EFICACIA PONDERADA</t>
  </si>
  <si>
    <t>TOTALES</t>
  </si>
  <si>
    <t>RECURSOS ASIGNADOS</t>
  </si>
  <si>
    <t>RECURSOS EJECUTADOS</t>
  </si>
  <si>
    <t>ÍNDICE DE INVERSIÓN</t>
  </si>
  <si>
    <t>EFICIENCIA PONDERADA</t>
  </si>
  <si>
    <t>INDICADORES DE EVALUACIÓN PLAN DE ACCIÓN
CONSOLIDADO 2016-1</t>
  </si>
  <si>
    <r>
      <rPr>
        <b/>
        <sz val="11"/>
        <color theme="1"/>
        <rFont val="Calibri"/>
        <family val="2"/>
        <scheme val="minor"/>
      </rPr>
      <t>LA EFICACIA PERIODICA FINAL  EN EL PLAN DE ACCION:</t>
    </r>
    <r>
      <rPr>
        <sz val="11"/>
        <color theme="1"/>
        <rFont val="Calibri"/>
        <family val="2"/>
        <scheme val="minor"/>
      </rPr>
      <t xml:space="preserve"> Este indicador nos muestra la proporción del logro de las metas de las actividades de los proyectos de INVERSIÓN.
</t>
    </r>
    <r>
      <rPr>
        <b/>
        <sz val="11"/>
        <color theme="1"/>
        <rFont val="Calibri"/>
        <family val="2"/>
        <scheme val="minor"/>
      </rPr>
      <t xml:space="preserve">LA EFICIENCIA PONDERADA EN EL PLAN DE ACCION: </t>
    </r>
    <r>
      <rPr>
        <sz val="11"/>
        <color theme="1"/>
        <rFont val="Calibri"/>
        <family val="2"/>
        <scheme val="minor"/>
      </rPr>
      <t xml:space="preserve">Este indicador nos muestra la proporción de la utilidad de la inversión de los recursos de los proyectos, en el logro de las metas anteriores.
</t>
    </r>
  </si>
  <si>
    <t>Vicerrector Académico</t>
  </si>
  <si>
    <t>Internacionalización de la educación superior</t>
  </si>
  <si>
    <t>Internacionalización</t>
  </si>
  <si>
    <t>Lazos de complementación académica y trabajo colaborativo con pares de otros lugares del mundo, con mayor presencia y visibilidad internacional en un mundo multicultural y globalizado.</t>
  </si>
  <si>
    <t>Agenda anual de internacionalización</t>
  </si>
  <si>
    <t>Agenda anual para la internacionalización ejecutada.</t>
  </si>
  <si>
    <t>Movilidad Internacional</t>
  </si>
  <si>
    <t>Lider de internacionalización</t>
  </si>
  <si>
    <t>EVALUACIÓN A DICIEMBRE</t>
  </si>
  <si>
    <t xml:space="preserve">EVALUACIÓN A DICIEMBRE </t>
  </si>
  <si>
    <t>LÍNEA
PLAN DE DESARROLLO 2013-2016</t>
  </si>
  <si>
    <t>COMPONENTE
PLAN DE DESARROLLO 2013-2016</t>
  </si>
  <si>
    <t>OBJETIVO DEL COMPONENTE
PLAN DE DESARROLLO 2013-2016</t>
  </si>
  <si>
    <t>PROGRAMA
PLAN DE DESARROLLO 2013-2016</t>
  </si>
  <si>
    <t>INDICADOR DE PRODUCTO ASOCIADO AL PLAN
DE DESARROLLO 2013-2016</t>
  </si>
  <si>
    <t>EJE PLAN DE DESARROLLO 2016-2020</t>
  </si>
  <si>
    <t>COMPONENETE PLAN DE DESARROLLO 2016-2020</t>
  </si>
  <si>
    <t>PROGRAMA PLAN DE DESARROLLO 2016-2020</t>
  </si>
  <si>
    <t>INDICADOR DE PRODUCTO ASOCIADO AL PLAN DE DESARROLLO 2016-2020</t>
  </si>
  <si>
    <t xml:space="preserve">Oferta académica de calidad </t>
  </si>
  <si>
    <t>Condiciones iniciales de cara a la acreditación institucional</t>
  </si>
  <si>
    <t xml:space="preserve"> Concepto sobre el cumplimiento de condiciones iniciales</t>
  </si>
  <si>
    <t>Gestión administrativa</t>
  </si>
  <si>
    <t>Modernización administrativa</t>
  </si>
  <si>
    <t>Modernización administrativa progresiva implementada, acorde a los recursos financieros disponibles.</t>
  </si>
  <si>
    <t xml:space="preserve">Cobertura </t>
  </si>
  <si>
    <t>No de estudiantes matriculados</t>
  </si>
  <si>
    <t>Eje 1: DOCENCIA</t>
  </si>
  <si>
    <t>Eje 6: GESTIÓN ADMINISTRATIVA Y FINANCIERA</t>
  </si>
  <si>
    <t>Eje 3: extensión y Proyección social</t>
  </si>
  <si>
    <t>Extensión académica</t>
  </si>
  <si>
    <t>Servicios de extensión académica articulados a las facultades y procesos de la institución</t>
  </si>
  <si>
    <t xml:space="preserve">No de estudiantes beneficiados con el centro de lenguas  </t>
  </si>
  <si>
    <t>LINEA 5: Aumento de la cobertura en los programas de pregrado y posgrado</t>
  </si>
  <si>
    <t>COMPONENTE 2: Gestión de la oferta académica</t>
  </si>
  <si>
    <t>Procedimientos y trámites que abarcan la vida académica del estudiante de pregrado y posgrado, en coherencia con la producción de procesos educativos, identificación de áreas criticas de funcionamiento yel alineamiento de los planes de desarrollo, y el Proyecto Educativo Institucional.</t>
  </si>
  <si>
    <t>Oferta de nuevos programas</t>
  </si>
  <si>
    <t>Nuevos programas profesionales ofertados</t>
  </si>
  <si>
    <t xml:space="preserve">Cobertura de los programas académicos </t>
  </si>
  <si>
    <t>COMPONENTE 3: Extensión académica</t>
  </si>
  <si>
    <t>Relación entre universidad- Empresa- Estado, visibilizada y reconocida, como proceso de doble via que permita una instancia superior de pensamiento, con el fin de enriquecer la dinámica de desarrollo mediante procesos de inserción, interacción e integración con el entorno social, las personas y las comunidades que la conforman.</t>
  </si>
  <si>
    <t>Unidades estratégicas de negocio de la institución operando y generando ingresos</t>
  </si>
  <si>
    <t>Extensión con calidad y pertinencia social</t>
  </si>
  <si>
    <t>No De muestras (LACMA)</t>
  </si>
  <si>
    <t xml:space="preserve"> Oferta académica de calidad</t>
  </si>
  <si>
    <t>Eje 1: Docencia</t>
  </si>
  <si>
    <t>las TIC como estrategia de Enseñanza-Aprendizaje</t>
  </si>
  <si>
    <t>Apoyo a la presencialidad</t>
  </si>
  <si>
    <t>Graduados</t>
  </si>
  <si>
    <t>Intermediación laboral</t>
  </si>
  <si>
    <t xml:space="preserve">No de ofertas registradas en el Portal por año
No de hojas de vida de graduados registradas en el Portal
No total de empresas registradas en el Portal
</t>
  </si>
  <si>
    <t>Participación y Vinculación del graduado a la institución</t>
  </si>
  <si>
    <t xml:space="preserve"> Capacitación de Graduados
Vinculacion del graduado a la Instituciòn</t>
  </si>
  <si>
    <t>Eje 6: Gestión Administrativa y financiera</t>
  </si>
  <si>
    <t>Gestión Administrativa</t>
  </si>
  <si>
    <t>Gestión de comunicaciones</t>
  </si>
  <si>
    <t>Plan de mercadeo Institucional</t>
  </si>
  <si>
    <t>Seguimiento y evaluación a los planes, programas y proyectos de la Institución.</t>
  </si>
  <si>
    <t>Evaluación Junio</t>
  </si>
  <si>
    <t>Evaluación Diciembre</t>
  </si>
  <si>
    <t>No de docentes que se articulan a las estrategias didácticas del programa</t>
  </si>
  <si>
    <t>Apoyo a procesos de enseñanza-aprendizaje</t>
  </si>
  <si>
    <t>Permanencia con calidad académica</t>
  </si>
  <si>
    <t>Eje 5: Bienestar Institucional</t>
  </si>
  <si>
    <t>Bienestar Institucional</t>
  </si>
  <si>
    <t>Promoción socioeconómica</t>
  </si>
  <si>
    <t>No de estudiantes beneficiarios del Programa de Seguridad Alimentaria</t>
  </si>
  <si>
    <t>Promociónd e la salud y el Desarrollo Humano
Promoción artistica y cultural
promoción de l deporte y la recreación</t>
  </si>
  <si>
    <t xml:space="preserve">% de la participación de la poblacion de la Institución en  actividades de promoción de la salud y el desarrollo humano
Actividades de promoción artística y cultural, ofertadas
Actividades deportivas y recreativas, ofertadas.
</t>
  </si>
  <si>
    <t>Eje 4: Internacionalización</t>
  </si>
  <si>
    <t>Interculturalidad</t>
  </si>
  <si>
    <t>Movilidad</t>
  </si>
  <si>
    <t>No de estudiantes entrantes en actividades académicas
No de docentes entrantes en actividades académicas
No de estudiantes salientes  en actividades académicas
No de docentes salientes en actividades académicas</t>
  </si>
  <si>
    <t>Adquisición de infraestructura tecnologica para la facultad de arquitectura e Ingenieria, La facultad de administración, Facultad de ciencias de la salud, sede institucional y actualización bibliografica de la bases de datos.</t>
  </si>
  <si>
    <t>Infraestructura tecnologica</t>
  </si>
  <si>
    <t>Lider de proceso</t>
  </si>
  <si>
    <t>Eje 6: gestión administrativa y Financiera</t>
  </si>
  <si>
    <t>Infraestructura para el mejoramiento académico y el Bienestar Institucional</t>
  </si>
  <si>
    <t>Necesidades fisicas y tecnologicas para la enseñanza y el aprendizaje</t>
  </si>
  <si>
    <t xml:space="preserve">Herramientas tecnológicas para la enseñanza </t>
  </si>
  <si>
    <t>Disminuir la tasa de deserción anual con el fortalecimiento del programa de Permanencia Quedate en Colmayor, a tráves de la implementación de nuevas estratégias sicoogicas y académicas, como cursos nivelatorios virtuales, la utilización de material educativo, un sistema de aprendizaje computacional, un aplicativo para administrar las fichas de seguimeinto de sicologia, un diplomado dirigido a los docentes de planta de la instituciòn, la públicación de libro de didactica de ciencias básicas, un centro de estimulación cognitivo y la aplicación de pruebas psicometricas de diagnostico de problemas de aprendizaje.</t>
  </si>
  <si>
    <t>Disminución de la tasa de deserción en la institución</t>
  </si>
  <si>
    <t>Adquisición de software y 30 audifonos con micrófono STUDYROOM, para dotar los equipos de computo del laboratorio de idiomas.
El software incluye el uso de herramientas avanzadas, el establecimiento de objetivos de formación, el desarrollo de pruebas internacionales de evaluación, el diccionario, la información sobre palabras, comprensión de lectura, vocabulario, explicaciones gramaticales, herramientas de conjugación, fichas culturales y reconocimiento de voz que permite detectar los errores de la pronunciación. asimismo este programa permite mejorar la calidad de los aprendizajes en el aula.</t>
  </si>
  <si>
    <t>Investigación</t>
  </si>
  <si>
    <t>La investigación como parte de la formación integral del estudiante y como aporte a las soluciones de los problemas que caracterizan a la sociedad</t>
  </si>
  <si>
    <t>Fortalecimiento del sistema de investigaciones</t>
  </si>
  <si>
    <t>Evaluación de la operatividad del sistema de investigación de la institución realizada</t>
  </si>
  <si>
    <t>Eje 2: investigación</t>
  </si>
  <si>
    <t>impacto de las investigaciones en la institución</t>
  </si>
  <si>
    <t>programa de Investigación formativa</t>
  </si>
  <si>
    <t>Investigación básica y aplicada dentro del proceso pedagógico y el desarrollo de la ciencia y la tecnología</t>
  </si>
  <si>
    <t>Aumentar la capacidad investigativa y de innovación en la institución por medio de la ejecución de 117 proyectos de investigación, que permiten crear nuevos conocimeintos y generar un impacto en la sociedad.
Fomentar la movilidad investigativa nacional e internacional de los docentes y estudiantes de la institución; lograr una mejor categorización de los grupos de investigación de la institución y cnontribuir a la categorización de nuevos grupos en Colciencias.</t>
  </si>
  <si>
    <t>ExcelenciaAcadémica</t>
  </si>
  <si>
    <t>Programas de la oferta académica institucional, acreditados</t>
  </si>
  <si>
    <t>adquirir una licencia de software de simulación gerencial, con el fin de crear el laboratorio de empresas como recurso didactico complementario a la formación teorica que le permitaa los estudiantes adquirir y desarrollar competencias específicas para la gestión organizacional, a tráves de la realización de laboratorios administrativos con apoyo de las Tic´s y usos aplicados al entorno real</t>
  </si>
  <si>
    <t>Decano</t>
  </si>
  <si>
    <t>Crear yconsolidar un laboratorio de representación gráfico y digital en 2D Y 3D, que mejora las condiciones de calidad de los programas de la Facultad de Arquitectura e ingenieria, y favorezca la realización de las actividades académicas de Docencia, investigación y priyección social.
dotar equipos de diagnostico de aire, hidráulica, suelos y materiales de los laboratorios de ingenieria ambiental y construcciones civiles.</t>
  </si>
  <si>
    <t>No  De convenios desarrollados por el Laboratorio de Innovación Social</t>
  </si>
  <si>
    <t>Estructuración y puesta en marcha de un social Lab, en la facultad de ciencias sociales de la institución Universitaria Colegio Mayor de Antioquia.
El SOCIAL LAB. , se convierte en un instrumento para la inetracción entre los estudiantes d elos programas de la instiución con la sociedad, la Empresa y e Estado, permitiendo el desarrollo de la estratégia de innovación social de la insrtitución y de la gestión de proyectos de la institucionalidad pública en la ciudad y la región.</t>
  </si>
  <si>
    <t>Facultad Ciencias Sociales</t>
  </si>
  <si>
    <t>Linea 2: Calidad académica</t>
  </si>
  <si>
    <t>Docencia</t>
  </si>
  <si>
    <t>la docencia consolidada como función que lidera los procesos de formación integral, mediante la adopción de concepciones curriculares y pedagogicas para que llegue a ser altamente competitiva y socialmente pertinente</t>
  </si>
  <si>
    <t>Doctores formados</t>
  </si>
  <si>
    <t>Docentes</t>
  </si>
  <si>
    <t>capacitación y formación de los docentes</t>
  </si>
  <si>
    <t>N de docentes formados en programas de doctorado</t>
  </si>
  <si>
    <t>Apoyar la munetención de docentes de planta la Institución, que se encuentra en proceso de formación en doctorado.</t>
  </si>
  <si>
    <t>Vicerectoria Académica</t>
  </si>
  <si>
    <t>Eje 6: Gestión administrativa y Financiera</t>
  </si>
  <si>
    <t>Modernización administrativa progresiva, acorde a los recursos financieros disponibles</t>
  </si>
  <si>
    <t>Infraestructura fisica y tecnologica</t>
  </si>
  <si>
    <t>Herramientas iformaticas para la educación, dotación de aulas con equipos de última tecnologia, acceso a espacios, aulas, laboratorios, consultorios, escenarios deportivos y culturales garantizados en la institución</t>
  </si>
  <si>
    <t>Mantenimiento integral de la planta fisica, ejecutado</t>
  </si>
  <si>
    <t xml:space="preserve">Mantenimiento y mejora integral de la infraestructura física </t>
  </si>
  <si>
    <t>Infraestructura fisica adecuada</t>
  </si>
  <si>
    <t>Infraestructura fisica</t>
  </si>
  <si>
    <t>Lider del proceso</t>
  </si>
  <si>
    <t>Evalaución a Junio</t>
  </si>
  <si>
    <t>Evalaución a Diciembre</t>
  </si>
  <si>
    <t xml:space="preserve">Herramientas tecnológicas para la enseñanza incorporadas al desarrollo académico. </t>
  </si>
  <si>
    <t>Desarrollo de infraestructura tecnológica para la educación</t>
  </si>
  <si>
    <t>Centro de Investigación</t>
  </si>
  <si>
    <t>Segunda fase de mejoramiento de la cubierta del edificio fundacional, mejorameinto de la red de aguas negras internas, mejoramiento del auditorio institucional, mejoramiento de las zonas verdes del campus institucional, mejoramiento del sistema de agua potable del edificio fundacional y mejoramiento de la red electrica interna del edificio fundacional.
Adecuaciones  en la sala de docentes de la facultad de administración, adecuación del centro de promoción y prevención en salud y adicciones, adecuaciones y mejoramiento de espacios académicos, adecuaciones y dotaciones para la facultad de Arquitectura e Ingenieria y la Facultad de Ciencias de  la salud. Adecuacines para el nuevo economato de a facultad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</si>
</sst>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_(&quot;$&quot;\ * \(#,##0.00\);_(&quot;$&quot;\ * &quot;-&quot;??_);_(@_)"/>
    <numFmt numFmtId="165" formatCode="_(&quot;$&quot;\ * #,##0_);_(&quot;$&quot;\ * \(#,##0\);_(&quot;$&quot;\ * &quot;-&quot;??_);_(@_)"/>
  </numFmts>
  <fonts count="17" x14ac:knownFonts="1">
    <font>
      <sz val="11"/>
      <color theme="1"/>
      <name val="Calibri"/>
      <family val="2"/>
      <scheme val="minor"/>
    </font>
    <font>
      <sz val="11"/>
      <color theme="1"/>
      <name val="Calibri"/>
      <family val="2"/>
      <scheme val="minor"/>
    </font>
    <font>
      <sz val="12"/>
      <name val="Calibri"/>
      <family val="2"/>
      <scheme val="minor"/>
    </font>
    <font>
      <b/>
      <sz val="12"/>
      <name val="Calibri"/>
      <family val="2"/>
    </font>
    <font>
      <sz val="12"/>
      <color theme="1"/>
      <name val="Calibri"/>
      <family val="2"/>
      <scheme val="minor"/>
    </font>
    <font>
      <b/>
      <sz val="12"/>
      <name val="Calibri"/>
      <family val="2"/>
      <scheme val="minor"/>
    </font>
    <font>
      <b/>
      <sz val="12"/>
      <color theme="1"/>
      <name val="Calibri"/>
      <family val="2"/>
      <scheme val="minor"/>
    </font>
    <font>
      <b/>
      <sz val="14"/>
      <name val="Calibri"/>
      <family val="2"/>
    </font>
    <font>
      <sz val="9"/>
      <color indexed="81"/>
      <name val="Tahoma"/>
      <family val="2"/>
    </font>
    <font>
      <sz val="12"/>
      <name val="Calibri"/>
      <family val="2"/>
    </font>
    <font>
      <sz val="12"/>
      <color theme="1"/>
      <name val="Calibri"/>
      <family val="2"/>
    </font>
    <font>
      <b/>
      <sz val="12"/>
      <color theme="1"/>
      <name val="Calibri"/>
      <family val="2"/>
    </font>
    <font>
      <b/>
      <sz val="9"/>
      <color indexed="81"/>
      <name val="Tahoma"/>
      <family val="2"/>
    </font>
    <font>
      <sz val="12"/>
      <color rgb="FF1C2735"/>
      <name val="Calibri"/>
      <family val="2"/>
    </font>
    <font>
      <b/>
      <sz val="11"/>
      <color theme="1"/>
      <name val="Calibri"/>
      <family val="2"/>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60">
    <xf numFmtId="0" fontId="0" fillId="0" borderId="0" xfId="0"/>
    <xf numFmtId="0" fontId="4" fillId="0" borderId="0" xfId="0" applyFont="1"/>
    <xf numFmtId="0" fontId="5" fillId="2" borderId="1" xfId="0" applyFont="1" applyFill="1" applyBorder="1" applyAlignment="1">
      <alignment vertical="center" wrapText="1"/>
    </xf>
    <xf numFmtId="0" fontId="4" fillId="0" borderId="0" xfId="0" applyFont="1" applyAlignment="1">
      <alignment vertical="center"/>
    </xf>
    <xf numFmtId="0" fontId="4" fillId="2" borderId="0" xfId="0" applyFont="1" applyFill="1"/>
    <xf numFmtId="0" fontId="4" fillId="2" borderId="0" xfId="0" applyFont="1" applyFill="1" applyAlignment="1">
      <alignment vertical="center"/>
    </xf>
    <xf numFmtId="0" fontId="4" fillId="2" borderId="0" xfId="0" applyFont="1" applyFill="1" applyBorder="1" applyAlignment="1">
      <alignment vertical="center"/>
    </xf>
    <xf numFmtId="0" fontId="6" fillId="2" borderId="0" xfId="0" applyFont="1" applyFill="1" applyBorder="1" applyAlignment="1">
      <alignment horizontal="left" vertical="center"/>
    </xf>
    <xf numFmtId="164" fontId="6" fillId="2" borderId="0" xfId="1" applyFont="1" applyFill="1" applyBorder="1" applyAlignment="1">
      <alignment horizontal="left" vertical="center"/>
    </xf>
    <xf numFmtId="10" fontId="6" fillId="2" borderId="0" xfId="0" applyNumberFormat="1" applyFont="1" applyFill="1" applyBorder="1" applyAlignment="1">
      <alignment horizontal="left" vertical="center"/>
    </xf>
    <xf numFmtId="0" fontId="0" fillId="0" borderId="0" xfId="0" applyFont="1"/>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0" fontId="0" fillId="0" borderId="1" xfId="0" applyBorder="1" applyAlignment="1">
      <alignment horizontal="center" vertical="center"/>
    </xf>
    <xf numFmtId="165" fontId="2" fillId="0" borderId="1" xfId="1"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ill="1" applyBorder="1" applyAlignment="1">
      <alignment horizontal="center" vertical="center" wrapText="1"/>
    </xf>
    <xf numFmtId="1" fontId="2" fillId="2" borderId="1" xfId="2" applyNumberFormat="1" applyFont="1" applyFill="1" applyBorder="1" applyAlignment="1">
      <alignment horizontal="center" vertical="center" wrapText="1"/>
    </xf>
    <xf numFmtId="9" fontId="2" fillId="2" borderId="1" xfId="2" applyFont="1" applyFill="1" applyBorder="1" applyAlignment="1">
      <alignment horizontal="center" vertical="center" wrapText="1"/>
    </xf>
    <xf numFmtId="0" fontId="2" fillId="2"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wrapText="1"/>
    </xf>
    <xf numFmtId="0" fontId="4" fillId="0" borderId="1" xfId="0" applyFont="1" applyBorder="1" applyAlignment="1">
      <alignment wrapText="1"/>
    </xf>
    <xf numFmtId="165" fontId="2" fillId="2" borderId="1" xfId="1"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 fontId="9" fillId="2" borderId="1" xfId="2" applyNumberFormat="1" applyFont="1" applyFill="1" applyBorder="1" applyAlignment="1">
      <alignment horizontal="center" vertical="center" wrapText="1"/>
    </xf>
    <xf numFmtId="9" fontId="9" fillId="2" borderId="1" xfId="2" applyFont="1" applyFill="1" applyBorder="1" applyAlignment="1">
      <alignment horizontal="center" vertical="center" wrapText="1"/>
    </xf>
    <xf numFmtId="0" fontId="10" fillId="0"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 fontId="9" fillId="2"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10" fillId="0" borderId="1" xfId="0" applyFont="1" applyBorder="1" applyAlignment="1">
      <alignment horizontal="center" vertical="center" wrapText="1"/>
    </xf>
    <xf numFmtId="9" fontId="4" fillId="2" borderId="1" xfId="2" applyFont="1" applyFill="1" applyBorder="1" applyAlignment="1">
      <alignment horizontal="center" vertical="center"/>
    </xf>
    <xf numFmtId="2" fontId="0" fillId="0" borderId="1" xfId="0" applyNumberFormat="1" applyFont="1" applyBorder="1" applyAlignment="1">
      <alignment horizontal="center" vertical="center"/>
    </xf>
    <xf numFmtId="9" fontId="10" fillId="0" borderId="1" xfId="0" applyNumberFormat="1" applyFont="1" applyBorder="1" applyAlignment="1">
      <alignment horizontal="center" vertical="center"/>
    </xf>
    <xf numFmtId="9" fontId="10" fillId="0" borderId="6" xfId="0" applyNumberFormat="1" applyFont="1" applyFill="1" applyBorder="1" applyAlignment="1">
      <alignment horizontal="center" vertical="center"/>
    </xf>
    <xf numFmtId="9" fontId="10" fillId="0" borderId="1" xfId="2" applyFont="1" applyBorder="1" applyAlignment="1">
      <alignment horizontal="center" vertical="center"/>
    </xf>
    <xf numFmtId="9" fontId="10" fillId="0" borderId="6" xfId="2" applyFont="1" applyFill="1" applyBorder="1" applyAlignment="1">
      <alignment horizontal="center" vertical="center"/>
    </xf>
    <xf numFmtId="0" fontId="3" fillId="3" borderId="1" xfId="0" applyFont="1" applyFill="1" applyBorder="1" applyAlignment="1">
      <alignment horizontal="center" vertical="center" wrapText="1"/>
    </xf>
    <xf numFmtId="9" fontId="10" fillId="0" borderId="1" xfId="2"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9" fontId="0" fillId="0" borderId="1" xfId="0" applyNumberFormat="1" applyBorder="1" applyAlignment="1">
      <alignment horizontal="center" vertical="center"/>
    </xf>
    <xf numFmtId="9" fontId="0" fillId="0" borderId="1" xfId="2" applyFont="1" applyBorder="1" applyAlignment="1">
      <alignment horizontal="center" vertical="center"/>
    </xf>
    <xf numFmtId="0" fontId="0" fillId="0" borderId="1" xfId="0" applyFill="1" applyBorder="1" applyAlignment="1">
      <alignment horizontal="center" vertical="center"/>
    </xf>
    <xf numFmtId="9" fontId="0" fillId="0" borderId="1"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0" fillId="0" borderId="1" xfId="0" applyNumberFormat="1" applyFont="1" applyBorder="1" applyAlignment="1">
      <alignment horizontal="center" vertical="center"/>
    </xf>
    <xf numFmtId="0" fontId="0" fillId="0" borderId="1" xfId="0" applyBorder="1" applyAlignment="1">
      <alignment horizontal="left" vertical="top" wrapText="1"/>
    </xf>
    <xf numFmtId="0" fontId="9" fillId="2" borderId="1" xfId="0" applyFont="1" applyFill="1" applyBorder="1" applyAlignment="1">
      <alignment horizontal="left" vertical="center" wrapText="1"/>
    </xf>
    <xf numFmtId="165" fontId="9" fillId="2" borderId="1" xfId="1" applyNumberFormat="1" applyFont="1" applyFill="1" applyBorder="1" applyAlignment="1">
      <alignment horizontal="left" vertical="center" wrapText="1"/>
    </xf>
    <xf numFmtId="0" fontId="10" fillId="0" borderId="1" xfId="0" applyFont="1" applyBorder="1" applyAlignment="1">
      <alignment horizontal="left" vertical="center"/>
    </xf>
    <xf numFmtId="165" fontId="9" fillId="0" borderId="1" xfId="1"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4" fillId="0" borderId="1" xfId="0" applyFont="1" applyBorder="1" applyAlignment="1">
      <alignment vertical="center"/>
    </xf>
    <xf numFmtId="0" fontId="1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4" fillId="2" borderId="1" xfId="0" applyFont="1" applyFill="1" applyBorder="1"/>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1" xfId="0" applyFont="1" applyFill="1" applyBorder="1" applyAlignment="1">
      <alignment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0" fillId="0" borderId="6" xfId="0" applyFont="1" applyFill="1" applyBorder="1" applyAlignment="1">
      <alignment horizontal="center" vertical="center"/>
    </xf>
    <xf numFmtId="0" fontId="0" fillId="0" borderId="1" xfId="0" applyBorder="1"/>
    <xf numFmtId="0" fontId="0" fillId="0" borderId="1" xfId="0" applyBorder="1" applyAlignment="1">
      <alignment horizontal="left" wrapText="1"/>
    </xf>
    <xf numFmtId="9" fontId="2" fillId="2" borderId="4" xfId="2" applyFont="1" applyFill="1" applyBorder="1" applyAlignment="1">
      <alignment horizontal="center" vertical="center" wrapText="1"/>
    </xf>
    <xf numFmtId="9" fontId="10" fillId="0" borderId="1" xfId="0" applyNumberFormat="1" applyFont="1" applyFill="1" applyBorder="1" applyAlignment="1">
      <alignment horizontal="center" vertical="center"/>
    </xf>
    <xf numFmtId="0" fontId="4" fillId="2" borderId="1" xfId="0" applyFont="1" applyFill="1" applyBorder="1" applyAlignment="1">
      <alignment vertical="center"/>
    </xf>
    <xf numFmtId="9" fontId="4" fillId="2" borderId="4" xfId="0" applyNumberFormat="1" applyFont="1" applyFill="1" applyBorder="1" applyAlignment="1">
      <alignment horizontal="center"/>
    </xf>
    <xf numFmtId="0" fontId="4" fillId="0" borderId="1" xfId="0" applyFont="1" applyBorder="1" applyAlignment="1">
      <alignment horizontal="left" vertical="center"/>
    </xf>
    <xf numFmtId="9" fontId="0" fillId="0" borderId="4" xfId="2" applyFont="1" applyBorder="1" applyAlignment="1">
      <alignment horizontal="center" vertical="center"/>
    </xf>
    <xf numFmtId="9" fontId="4" fillId="0" borderId="1" xfId="2" applyFont="1" applyBorder="1" applyAlignment="1">
      <alignment horizontal="center" vertical="center"/>
    </xf>
    <xf numFmtId="9" fontId="0" fillId="0" borderId="1" xfId="2" applyNumberFormat="1" applyFont="1" applyFill="1" applyBorder="1" applyAlignment="1">
      <alignment horizontal="center" vertical="center"/>
    </xf>
    <xf numFmtId="0" fontId="0" fillId="0" borderId="1" xfId="0" applyFill="1" applyBorder="1" applyAlignment="1">
      <alignment vertical="center" wrapText="1"/>
    </xf>
    <xf numFmtId="1" fontId="9" fillId="0" borderId="1" xfId="2"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0" xfId="0" applyBorder="1" applyAlignment="1">
      <alignment vertical="center"/>
    </xf>
    <xf numFmtId="0" fontId="6" fillId="2" borderId="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10" fontId="6" fillId="2" borderId="2" xfId="0" applyNumberFormat="1" applyFont="1" applyFill="1" applyBorder="1" applyAlignment="1">
      <alignment horizontal="left" vertical="center"/>
    </xf>
    <xf numFmtId="10" fontId="6" fillId="2" borderId="5" xfId="0" applyNumberFormat="1" applyFont="1" applyFill="1" applyBorder="1" applyAlignment="1">
      <alignment horizontal="left" vertical="center"/>
    </xf>
    <xf numFmtId="164" fontId="6" fillId="2" borderId="2" xfId="1" applyFont="1" applyFill="1" applyBorder="1" applyAlignment="1">
      <alignment horizontal="left" vertical="center"/>
    </xf>
    <xf numFmtId="164" fontId="6" fillId="2" borderId="5" xfId="1" applyFont="1" applyFill="1" applyBorder="1" applyAlignment="1">
      <alignment horizontal="left" vertical="center"/>
    </xf>
    <xf numFmtId="0" fontId="6" fillId="3"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0" fillId="0" borderId="1"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6" fillId="2" borderId="12" xfId="0" applyFont="1" applyFill="1" applyBorder="1" applyAlignment="1">
      <alignment horizontal="left" vertical="center"/>
    </xf>
    <xf numFmtId="0" fontId="6" fillId="2" borderId="14" xfId="0" applyFont="1" applyFill="1" applyBorder="1" applyAlignment="1">
      <alignment horizontal="left" vertical="center"/>
    </xf>
    <xf numFmtId="164" fontId="6" fillId="2" borderId="12" xfId="1" applyFont="1" applyFill="1" applyBorder="1" applyAlignment="1">
      <alignment horizontal="left" vertical="center"/>
    </xf>
    <xf numFmtId="164" fontId="6" fillId="2" borderId="14" xfId="1" applyFont="1" applyFill="1" applyBorder="1" applyAlignment="1">
      <alignment horizontal="left" vertical="center"/>
    </xf>
    <xf numFmtId="0" fontId="3" fillId="0" borderId="1" xfId="0" applyFont="1" applyBorder="1" applyAlignment="1">
      <alignment horizontal="center" vertical="center"/>
    </xf>
    <xf numFmtId="0" fontId="6" fillId="3" borderId="3" xfId="0" applyFont="1" applyFill="1" applyBorder="1" applyAlignment="1">
      <alignment horizontal="center" vertical="center"/>
    </xf>
    <xf numFmtId="0" fontId="0" fillId="0" borderId="5" xfId="0" applyBorder="1" applyAlignment="1">
      <alignment horizontal="center" vertical="center"/>
    </xf>
    <xf numFmtId="0" fontId="5" fillId="2" borderId="15" xfId="0" applyFont="1" applyFill="1" applyBorder="1" applyAlignment="1">
      <alignment horizontal="center" vertical="center" wrapText="1"/>
    </xf>
    <xf numFmtId="0" fontId="0" fillId="0" borderId="7" xfId="0" applyBorder="1" applyAlignment="1">
      <alignment wrapText="1"/>
    </xf>
    <xf numFmtId="0" fontId="0" fillId="0" borderId="8" xfId="0" applyBorder="1" applyAlignment="1"/>
    <xf numFmtId="0" fontId="0" fillId="0" borderId="9" xfId="0" applyBorder="1" applyAlignment="1"/>
    <xf numFmtId="0" fontId="0" fillId="0" borderId="10" xfId="0" applyBorder="1" applyAlignment="1"/>
    <xf numFmtId="0" fontId="0" fillId="0" borderId="0"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14" fillId="0" borderId="1" xfId="0" applyFont="1" applyBorder="1" applyAlignment="1">
      <alignment horizontal="center" vertical="center" wrapText="1"/>
    </xf>
    <xf numFmtId="165" fontId="0" fillId="0" borderId="2" xfId="0" applyNumberFormat="1" applyBorder="1" applyAlignment="1">
      <alignment horizontal="center" vertical="center"/>
    </xf>
    <xf numFmtId="9" fontId="0" fillId="0" borderId="2" xfId="2" applyFont="1" applyBorder="1" applyAlignment="1">
      <alignment horizontal="right" vertical="center"/>
    </xf>
    <xf numFmtId="9" fontId="0" fillId="0" borderId="5" xfId="2" applyFont="1" applyBorder="1" applyAlignment="1">
      <alignment horizontal="right" vertical="center"/>
    </xf>
    <xf numFmtId="165" fontId="0" fillId="0" borderId="1" xfId="0" applyNumberFormat="1" applyBorder="1" applyAlignment="1">
      <alignment horizontal="center" vertical="center"/>
    </xf>
  </cellXfs>
  <cellStyles count="4">
    <cellStyle name="Moneda" xfId="1" builtinId="4"/>
    <cellStyle name="Moneda 2"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59531</xdr:colOff>
      <xdr:row>0</xdr:row>
      <xdr:rowOff>75403</xdr:rowOff>
    </xdr:from>
    <xdr:to>
      <xdr:col>4</xdr:col>
      <xdr:colOff>1357804</xdr:colOff>
      <xdr:row>1</xdr:row>
      <xdr:rowOff>419746</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399489" y="75403"/>
          <a:ext cx="4188061" cy="82866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59531</xdr:colOff>
      <xdr:row>0</xdr:row>
      <xdr:rowOff>75403</xdr:rowOff>
    </xdr:from>
    <xdr:to>
      <xdr:col>4</xdr:col>
      <xdr:colOff>500062</xdr:colOff>
      <xdr:row>1</xdr:row>
      <xdr:rowOff>250030</xdr:rowOff>
    </xdr:to>
    <xdr:pic>
      <xdr:nvPicPr>
        <xdr:cNvPr id="3"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402556" y="75403"/>
          <a:ext cx="2240756" cy="65087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29765</xdr:colOff>
      <xdr:row>0</xdr:row>
      <xdr:rowOff>75403</xdr:rowOff>
    </xdr:from>
    <xdr:to>
      <xdr:col>5</xdr:col>
      <xdr:colOff>381000</xdr:colOff>
      <xdr:row>1</xdr:row>
      <xdr:rowOff>250030</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768203" y="75403"/>
          <a:ext cx="3253383" cy="100806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59531</xdr:colOff>
      <xdr:row>0</xdr:row>
      <xdr:rowOff>75403</xdr:rowOff>
    </xdr:from>
    <xdr:to>
      <xdr:col>4</xdr:col>
      <xdr:colOff>500062</xdr:colOff>
      <xdr:row>1</xdr:row>
      <xdr:rowOff>250030</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716881" y="75403"/>
          <a:ext cx="1964531" cy="41275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456406</xdr:colOff>
      <xdr:row>0</xdr:row>
      <xdr:rowOff>408778</xdr:rowOff>
    </xdr:from>
    <xdr:to>
      <xdr:col>4</xdr:col>
      <xdr:colOff>896937</xdr:colOff>
      <xdr:row>1</xdr:row>
      <xdr:rowOff>583405</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139156" y="408778"/>
          <a:ext cx="3202781" cy="128587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408781</xdr:colOff>
      <xdr:row>0</xdr:row>
      <xdr:rowOff>361153</xdr:rowOff>
    </xdr:from>
    <xdr:to>
      <xdr:col>5</xdr:col>
      <xdr:colOff>404812</xdr:colOff>
      <xdr:row>1</xdr:row>
      <xdr:rowOff>535780</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4012406" y="361153"/>
          <a:ext cx="3186906" cy="85725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9526</xdr:colOff>
      <xdr:row>1</xdr:row>
      <xdr:rowOff>57150</xdr:rowOff>
    </xdr:from>
    <xdr:to>
      <xdr:col>1</xdr:col>
      <xdr:colOff>1085850</xdr:colOff>
      <xdr:row>3</xdr:row>
      <xdr:rowOff>104775</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771526" y="247650"/>
          <a:ext cx="1076324" cy="42862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4"/>
  <sheetViews>
    <sheetView tabSelected="1" topLeftCell="M1" zoomScale="80" zoomScaleNormal="80" workbookViewId="0">
      <selection activeCell="M8" sqref="M8"/>
    </sheetView>
  </sheetViews>
  <sheetFormatPr baseColWidth="10" defaultColWidth="11.375" defaultRowHeight="15.75" x14ac:dyDescent="0.25"/>
  <cols>
    <col min="1" max="1" width="3.875" style="1" bestFit="1" customWidth="1"/>
    <col min="2" max="2" width="16.25" style="1" customWidth="1"/>
    <col min="3" max="3" width="23.875" style="1" customWidth="1"/>
    <col min="4" max="4" width="19.375" style="1" customWidth="1"/>
    <col min="5" max="5" width="23.25" style="1" customWidth="1"/>
    <col min="6" max="6" width="43.875" style="1" customWidth="1"/>
    <col min="7" max="7" width="20.875" style="1" customWidth="1"/>
    <col min="8" max="8" width="26" style="1" customWidth="1"/>
    <col min="9" max="9" width="21.875" style="1" customWidth="1"/>
    <col min="10" max="10" width="22.625" style="1" customWidth="1"/>
    <col min="11" max="11" width="24" style="1" customWidth="1"/>
    <col min="12" max="12" width="32.375" style="1" customWidth="1"/>
    <col min="13" max="13" width="61.375" style="1" customWidth="1"/>
    <col min="14" max="14" width="25.125" style="1" customWidth="1"/>
    <col min="15" max="15" width="23.625" style="1" customWidth="1"/>
    <col min="16" max="16" width="23" style="1" customWidth="1"/>
    <col min="17" max="17" width="25" style="1" customWidth="1"/>
    <col min="18" max="19" width="21.75" style="1" customWidth="1"/>
    <col min="20" max="20" width="18.75" style="1" customWidth="1"/>
    <col min="21" max="21" width="24.625" style="1" customWidth="1"/>
    <col min="22" max="16384" width="11.375" style="1"/>
  </cols>
  <sheetData>
    <row r="1" spans="1:51" ht="37.5" customHeight="1" x14ac:dyDescent="0.25">
      <c r="A1" s="122"/>
      <c r="B1" s="122"/>
      <c r="C1" s="122"/>
      <c r="D1" s="122"/>
      <c r="E1" s="122"/>
      <c r="F1" s="123"/>
      <c r="G1" s="126" t="s">
        <v>19</v>
      </c>
      <c r="H1" s="126"/>
      <c r="I1" s="126"/>
      <c r="J1" s="126"/>
      <c r="K1" s="126"/>
      <c r="L1" s="126"/>
      <c r="M1" s="126"/>
      <c r="N1" s="126"/>
      <c r="O1" s="126"/>
      <c r="P1" s="126"/>
      <c r="Q1" s="126"/>
      <c r="R1" s="126"/>
      <c r="S1" s="126"/>
      <c r="T1" s="126"/>
      <c r="U1" s="126"/>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ht="45.75" customHeight="1" x14ac:dyDescent="0.25">
      <c r="A2" s="122"/>
      <c r="B2" s="122"/>
      <c r="C2" s="122"/>
      <c r="D2" s="122"/>
      <c r="E2" s="122"/>
      <c r="F2" s="123"/>
      <c r="G2" s="125" t="s">
        <v>18</v>
      </c>
      <c r="H2" s="125"/>
      <c r="I2" s="125"/>
      <c r="J2" s="125"/>
      <c r="K2" s="125"/>
      <c r="L2" s="125"/>
      <c r="M2" s="64" t="s">
        <v>20</v>
      </c>
      <c r="N2" s="125" t="s">
        <v>0</v>
      </c>
      <c r="O2" s="125"/>
      <c r="P2" s="125"/>
      <c r="Q2" s="125"/>
      <c r="R2" s="125"/>
      <c r="S2" s="125"/>
      <c r="T2" s="125"/>
      <c r="U2" s="125"/>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row>
    <row r="3" spans="1:51" ht="15.75" customHeight="1" x14ac:dyDescent="0.25">
      <c r="A3" s="124" t="s">
        <v>32</v>
      </c>
      <c r="B3" s="124"/>
      <c r="C3" s="124"/>
      <c r="D3" s="124"/>
      <c r="E3" s="124"/>
      <c r="F3" s="124"/>
      <c r="G3" s="124"/>
      <c r="H3" s="124"/>
      <c r="I3" s="124"/>
      <c r="J3" s="124"/>
      <c r="K3" s="124"/>
      <c r="L3" s="124"/>
      <c r="M3" s="124"/>
      <c r="N3" s="124"/>
      <c r="O3" s="124"/>
      <c r="P3" s="124"/>
      <c r="Q3" s="124"/>
      <c r="R3" s="124"/>
      <c r="S3" s="124"/>
      <c r="T3" s="124"/>
      <c r="U3" s="12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row>
    <row r="4" spans="1:51" ht="15.75" customHeight="1" x14ac:dyDescent="0.25">
      <c r="A4" s="124"/>
      <c r="B4" s="124"/>
      <c r="C4" s="124"/>
      <c r="D4" s="124"/>
      <c r="E4" s="124"/>
      <c r="F4" s="124"/>
      <c r="G4" s="124"/>
      <c r="H4" s="124"/>
      <c r="I4" s="124"/>
      <c r="J4" s="124"/>
      <c r="K4" s="124"/>
      <c r="L4" s="124"/>
      <c r="M4" s="124"/>
      <c r="N4" s="124"/>
      <c r="O4" s="124"/>
      <c r="P4" s="124"/>
      <c r="Q4" s="124"/>
      <c r="R4" s="124"/>
      <c r="S4" s="124"/>
      <c r="T4" s="124"/>
      <c r="U4" s="12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row>
    <row r="5" spans="1:51" x14ac:dyDescent="0.25">
      <c r="A5" s="124"/>
      <c r="B5" s="124"/>
      <c r="C5" s="124"/>
      <c r="D5" s="124"/>
      <c r="E5" s="124"/>
      <c r="F5" s="124"/>
      <c r="G5" s="124"/>
      <c r="H5" s="124"/>
      <c r="I5" s="124"/>
      <c r="J5" s="124"/>
      <c r="K5" s="124"/>
      <c r="L5" s="124"/>
      <c r="M5" s="124"/>
      <c r="N5" s="124"/>
      <c r="O5" s="124"/>
      <c r="P5" s="124"/>
      <c r="Q5" s="124"/>
      <c r="R5" s="124"/>
      <c r="S5" s="124"/>
      <c r="T5" s="124"/>
      <c r="U5" s="12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row>
    <row r="6" spans="1:51" x14ac:dyDescent="0.25">
      <c r="A6" s="127" t="s">
        <v>1</v>
      </c>
      <c r="B6" s="127"/>
      <c r="C6" s="127"/>
      <c r="D6" s="127"/>
      <c r="E6" s="127"/>
      <c r="F6" s="127"/>
      <c r="G6" s="127"/>
      <c r="H6" s="127"/>
      <c r="I6" s="127"/>
      <c r="J6" s="127"/>
      <c r="K6" s="127"/>
      <c r="L6" s="127"/>
      <c r="M6" s="127"/>
      <c r="N6" s="127"/>
      <c r="O6" s="127"/>
      <c r="P6" s="127"/>
      <c r="Q6" s="127"/>
      <c r="R6" s="120" t="s">
        <v>114</v>
      </c>
      <c r="S6" s="121"/>
      <c r="T6" s="120" t="s">
        <v>157</v>
      </c>
      <c r="U6" s="121"/>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111" customHeight="1" x14ac:dyDescent="0.25">
      <c r="A7" s="11" t="s">
        <v>2</v>
      </c>
      <c r="B7" s="11" t="s">
        <v>3</v>
      </c>
      <c r="C7" s="11" t="s">
        <v>4</v>
      </c>
      <c r="D7" s="67" t="s">
        <v>159</v>
      </c>
      <c r="E7" s="67" t="s">
        <v>160</v>
      </c>
      <c r="F7" s="67" t="s">
        <v>161</v>
      </c>
      <c r="G7" s="67" t="s">
        <v>162</v>
      </c>
      <c r="H7" s="67" t="s">
        <v>163</v>
      </c>
      <c r="I7" s="67" t="s">
        <v>164</v>
      </c>
      <c r="J7" s="67" t="s">
        <v>165</v>
      </c>
      <c r="K7" s="67" t="s">
        <v>166</v>
      </c>
      <c r="L7" s="67" t="s">
        <v>167</v>
      </c>
      <c r="M7" s="11" t="s">
        <v>6</v>
      </c>
      <c r="N7" s="11" t="s">
        <v>10</v>
      </c>
      <c r="O7" s="11" t="s">
        <v>11</v>
      </c>
      <c r="P7" s="11" t="s">
        <v>9</v>
      </c>
      <c r="Q7" s="11" t="s">
        <v>7</v>
      </c>
      <c r="R7" s="11" t="s">
        <v>16</v>
      </c>
      <c r="S7" s="11" t="s">
        <v>17</v>
      </c>
      <c r="T7" s="63" t="s">
        <v>16</v>
      </c>
      <c r="U7" s="63" t="s">
        <v>17</v>
      </c>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row>
    <row r="8" spans="1:51" ht="135.75" customHeight="1" x14ac:dyDescent="0.25">
      <c r="A8" s="13">
        <v>1</v>
      </c>
      <c r="B8" s="13">
        <v>2016021110</v>
      </c>
      <c r="C8" s="13">
        <v>120197</v>
      </c>
      <c r="D8" s="13" t="s">
        <v>21</v>
      </c>
      <c r="E8" s="13" t="s">
        <v>22</v>
      </c>
      <c r="F8" s="13" t="s">
        <v>23</v>
      </c>
      <c r="G8" s="13" t="s">
        <v>24</v>
      </c>
      <c r="H8" s="13" t="s">
        <v>25</v>
      </c>
      <c r="I8" s="13" t="s">
        <v>225</v>
      </c>
      <c r="J8" s="13" t="s">
        <v>226</v>
      </c>
      <c r="K8" s="13" t="s">
        <v>227</v>
      </c>
      <c r="L8" s="13" t="s">
        <v>269</v>
      </c>
      <c r="M8" s="16" t="s">
        <v>26</v>
      </c>
      <c r="N8" s="14">
        <v>1</v>
      </c>
      <c r="O8" s="19">
        <v>1</v>
      </c>
      <c r="P8" s="20" t="s">
        <v>27</v>
      </c>
      <c r="Q8" s="13" t="s">
        <v>28</v>
      </c>
      <c r="R8" s="17">
        <v>1</v>
      </c>
      <c r="S8" s="20">
        <f>(R8/N8)</f>
        <v>1</v>
      </c>
      <c r="T8" s="17">
        <v>1</v>
      </c>
      <c r="U8" s="20">
        <f>O8/T8</f>
        <v>1</v>
      </c>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row>
    <row r="9" spans="1:51" ht="141" customHeight="1" x14ac:dyDescent="0.25">
      <c r="A9" s="13">
        <v>2</v>
      </c>
      <c r="B9" s="13">
        <v>2016021110</v>
      </c>
      <c r="C9" s="13">
        <v>120197</v>
      </c>
      <c r="D9" s="13" t="s">
        <v>21</v>
      </c>
      <c r="E9" s="13" t="s">
        <v>22</v>
      </c>
      <c r="F9" s="13" t="s">
        <v>23</v>
      </c>
      <c r="G9" s="13" t="s">
        <v>24</v>
      </c>
      <c r="H9" s="13" t="s">
        <v>25</v>
      </c>
      <c r="I9" s="13" t="s">
        <v>225</v>
      </c>
      <c r="J9" s="13" t="s">
        <v>226</v>
      </c>
      <c r="K9" s="13" t="s">
        <v>227</v>
      </c>
      <c r="L9" s="13" t="s">
        <v>270</v>
      </c>
      <c r="M9" s="16" t="s">
        <v>29</v>
      </c>
      <c r="N9" s="14">
        <v>10</v>
      </c>
      <c r="O9" s="19">
        <v>0</v>
      </c>
      <c r="P9" s="20" t="s">
        <v>27</v>
      </c>
      <c r="Q9" s="13" t="s">
        <v>28</v>
      </c>
      <c r="R9" s="17">
        <v>9</v>
      </c>
      <c r="S9" s="20">
        <f t="shared" ref="S9:S17" si="0">R9/N9</f>
        <v>0.9</v>
      </c>
      <c r="T9" s="17">
        <v>10</v>
      </c>
      <c r="U9" s="20">
        <f>T9/N9</f>
        <v>1</v>
      </c>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row>
    <row r="10" spans="1:51" ht="132.75" customHeight="1" x14ac:dyDescent="0.25">
      <c r="A10" s="13">
        <v>3</v>
      </c>
      <c r="B10" s="13">
        <v>2016021110</v>
      </c>
      <c r="C10" s="13">
        <v>120197</v>
      </c>
      <c r="D10" s="13" t="s">
        <v>21</v>
      </c>
      <c r="E10" s="13" t="s">
        <v>22</v>
      </c>
      <c r="F10" s="13" t="s">
        <v>23</v>
      </c>
      <c r="G10" s="13" t="s">
        <v>24</v>
      </c>
      <c r="H10" s="13" t="s">
        <v>25</v>
      </c>
      <c r="I10" s="13" t="s">
        <v>225</v>
      </c>
      <c r="J10" s="13" t="s">
        <v>226</v>
      </c>
      <c r="K10" s="13" t="s">
        <v>227</v>
      </c>
      <c r="L10" s="13" t="s">
        <v>270</v>
      </c>
      <c r="M10" s="18" t="s">
        <v>30</v>
      </c>
      <c r="N10" s="14">
        <v>1</v>
      </c>
      <c r="O10" s="19">
        <v>1</v>
      </c>
      <c r="P10" s="20" t="s">
        <v>27</v>
      </c>
      <c r="Q10" s="13" t="s">
        <v>28</v>
      </c>
      <c r="R10" s="47">
        <v>0.33</v>
      </c>
      <c r="S10" s="20">
        <f>R10/N10</f>
        <v>0.33</v>
      </c>
      <c r="T10" s="77">
        <v>1</v>
      </c>
      <c r="U10" s="20">
        <f>T10/O10</f>
        <v>1</v>
      </c>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row>
    <row r="11" spans="1:51" ht="138.75" customHeight="1" x14ac:dyDescent="0.25">
      <c r="A11" s="13">
        <v>4</v>
      </c>
      <c r="B11" s="13">
        <v>2016021110</v>
      </c>
      <c r="C11" s="13">
        <v>120197</v>
      </c>
      <c r="D11" s="13" t="s">
        <v>21</v>
      </c>
      <c r="E11" s="13" t="s">
        <v>22</v>
      </c>
      <c r="F11" s="13" t="s">
        <v>23</v>
      </c>
      <c r="G11" s="13" t="s">
        <v>24</v>
      </c>
      <c r="H11" s="13" t="s">
        <v>25</v>
      </c>
      <c r="I11" s="13" t="s">
        <v>225</v>
      </c>
      <c r="J11" s="13" t="s">
        <v>226</v>
      </c>
      <c r="K11" s="13" t="s">
        <v>227</v>
      </c>
      <c r="L11" s="13" t="s">
        <v>269</v>
      </c>
      <c r="M11" s="18" t="s">
        <v>31</v>
      </c>
      <c r="N11" s="14">
        <v>1</v>
      </c>
      <c r="O11" s="19">
        <v>1</v>
      </c>
      <c r="P11" s="20" t="s">
        <v>27</v>
      </c>
      <c r="Q11" s="13" t="s">
        <v>28</v>
      </c>
      <c r="R11" s="17">
        <v>0</v>
      </c>
      <c r="S11" s="20">
        <f t="shared" si="0"/>
        <v>0</v>
      </c>
      <c r="T11" s="17">
        <v>1</v>
      </c>
      <c r="U11" s="20">
        <f>T11/O11</f>
        <v>1</v>
      </c>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row>
    <row r="12" spans="1:51" ht="138" customHeight="1" x14ac:dyDescent="0.25">
      <c r="A12" s="2">
        <v>5</v>
      </c>
      <c r="B12" s="74">
        <v>201651024</v>
      </c>
      <c r="C12" s="13">
        <v>120197</v>
      </c>
      <c r="D12" s="22" t="s">
        <v>56</v>
      </c>
      <c r="E12" s="22" t="s">
        <v>57</v>
      </c>
      <c r="F12" s="13" t="s">
        <v>23</v>
      </c>
      <c r="G12" s="13" t="s">
        <v>24</v>
      </c>
      <c r="H12" s="21" t="s">
        <v>58</v>
      </c>
      <c r="I12" s="3" t="s">
        <v>194</v>
      </c>
      <c r="J12" s="83" t="s">
        <v>193</v>
      </c>
      <c r="K12" s="83" t="s">
        <v>195</v>
      </c>
      <c r="L12" s="83" t="s">
        <v>196</v>
      </c>
      <c r="M12" s="24" t="s">
        <v>59</v>
      </c>
      <c r="N12" s="19">
        <v>1</v>
      </c>
      <c r="O12" s="19">
        <v>1</v>
      </c>
      <c r="P12" s="20" t="s">
        <v>62</v>
      </c>
      <c r="Q12" s="21" t="s">
        <v>63</v>
      </c>
      <c r="R12" s="19">
        <v>1</v>
      </c>
      <c r="S12" s="20">
        <f t="shared" si="0"/>
        <v>1</v>
      </c>
      <c r="T12" s="19">
        <v>1</v>
      </c>
      <c r="U12" s="20">
        <f>T12/O12</f>
        <v>1</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row>
    <row r="13" spans="1:51" ht="135.75" customHeight="1" x14ac:dyDescent="0.25">
      <c r="A13" s="2">
        <v>6</v>
      </c>
      <c r="B13" s="74">
        <v>201651024</v>
      </c>
      <c r="C13" s="13">
        <v>120197</v>
      </c>
      <c r="D13" s="22" t="s">
        <v>56</v>
      </c>
      <c r="E13" s="22" t="s">
        <v>57</v>
      </c>
      <c r="F13" s="13" t="s">
        <v>23</v>
      </c>
      <c r="G13" s="13" t="s">
        <v>24</v>
      </c>
      <c r="H13" s="21" t="s">
        <v>58</v>
      </c>
      <c r="I13" s="3" t="s">
        <v>194</v>
      </c>
      <c r="J13" s="84" t="s">
        <v>193</v>
      </c>
      <c r="K13" s="83" t="s">
        <v>195</v>
      </c>
      <c r="L13" s="83" t="s">
        <v>196</v>
      </c>
      <c r="M13" s="24" t="s">
        <v>60</v>
      </c>
      <c r="N13" s="19">
        <v>1</v>
      </c>
      <c r="O13" s="19">
        <v>1</v>
      </c>
      <c r="P13" s="20" t="s">
        <v>62</v>
      </c>
      <c r="Q13" s="21" t="s">
        <v>63</v>
      </c>
      <c r="R13" s="19">
        <v>1</v>
      </c>
      <c r="S13" s="20">
        <f t="shared" si="0"/>
        <v>1</v>
      </c>
      <c r="T13" s="19">
        <v>1</v>
      </c>
      <c r="U13" s="20">
        <f t="shared" ref="U13:U14" si="1">T13/O13</f>
        <v>1</v>
      </c>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row>
    <row r="14" spans="1:51" ht="159" customHeight="1" x14ac:dyDescent="0.25">
      <c r="A14" s="2">
        <v>7</v>
      </c>
      <c r="B14" s="74">
        <v>201651024</v>
      </c>
      <c r="C14" s="13">
        <v>120197</v>
      </c>
      <c r="D14" s="22" t="s">
        <v>56</v>
      </c>
      <c r="E14" s="22" t="s">
        <v>57</v>
      </c>
      <c r="F14" s="13" t="s">
        <v>23</v>
      </c>
      <c r="G14" s="13" t="s">
        <v>24</v>
      </c>
      <c r="H14" s="21" t="s">
        <v>58</v>
      </c>
      <c r="I14" s="85" t="s">
        <v>194</v>
      </c>
      <c r="J14" s="83" t="s">
        <v>193</v>
      </c>
      <c r="K14" s="83" t="s">
        <v>195</v>
      </c>
      <c r="L14" s="83" t="s">
        <v>196</v>
      </c>
      <c r="M14" s="15" t="s">
        <v>61</v>
      </c>
      <c r="N14" s="19">
        <v>1</v>
      </c>
      <c r="O14" s="19">
        <v>1</v>
      </c>
      <c r="P14" s="20" t="s">
        <v>62</v>
      </c>
      <c r="Q14" s="21" t="s">
        <v>63</v>
      </c>
      <c r="R14" s="19">
        <v>1</v>
      </c>
      <c r="S14" s="20">
        <f t="shared" si="0"/>
        <v>1</v>
      </c>
      <c r="T14" s="19">
        <v>1</v>
      </c>
      <c r="U14" s="20">
        <f t="shared" si="1"/>
        <v>1</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row>
    <row r="15" spans="1:51" ht="74.25" customHeight="1" x14ac:dyDescent="0.25">
      <c r="A15" s="2">
        <v>8</v>
      </c>
      <c r="B15" s="74">
        <v>201651014</v>
      </c>
      <c r="C15" s="42">
        <v>120196</v>
      </c>
      <c r="D15" s="22" t="s">
        <v>56</v>
      </c>
      <c r="E15" s="22" t="s">
        <v>96</v>
      </c>
      <c r="F15" s="25" t="s">
        <v>118</v>
      </c>
      <c r="G15" s="13" t="s">
        <v>119</v>
      </c>
      <c r="H15" s="23" t="s">
        <v>95</v>
      </c>
      <c r="I15" s="85" t="s">
        <v>194</v>
      </c>
      <c r="J15" s="13" t="s">
        <v>197</v>
      </c>
      <c r="K15" s="83" t="s">
        <v>200</v>
      </c>
      <c r="L15" s="83" t="s">
        <v>201</v>
      </c>
      <c r="M15" s="26" t="s">
        <v>97</v>
      </c>
      <c r="N15" s="19">
        <v>6</v>
      </c>
      <c r="O15" s="19">
        <v>1</v>
      </c>
      <c r="P15" s="19" t="s">
        <v>98</v>
      </c>
      <c r="Q15" s="21" t="s">
        <v>63</v>
      </c>
      <c r="R15" s="19">
        <v>6</v>
      </c>
      <c r="S15" s="20">
        <f t="shared" si="0"/>
        <v>1</v>
      </c>
      <c r="T15" s="19">
        <v>1</v>
      </c>
      <c r="U15" s="20">
        <f>T15/O15</f>
        <v>1</v>
      </c>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row>
    <row r="16" spans="1:51" ht="157.5" x14ac:dyDescent="0.25">
      <c r="A16" s="2">
        <v>9</v>
      </c>
      <c r="B16" s="74">
        <v>201651014</v>
      </c>
      <c r="C16" s="42">
        <v>120196</v>
      </c>
      <c r="D16" s="22" t="s">
        <v>56</v>
      </c>
      <c r="E16" s="22" t="s">
        <v>96</v>
      </c>
      <c r="F16" s="62" t="s">
        <v>118</v>
      </c>
      <c r="G16" s="13" t="s">
        <v>119</v>
      </c>
      <c r="H16" s="23" t="s">
        <v>95</v>
      </c>
      <c r="I16" s="85" t="s">
        <v>194</v>
      </c>
      <c r="J16" s="13" t="s">
        <v>197</v>
      </c>
      <c r="K16" s="83" t="s">
        <v>198</v>
      </c>
      <c r="L16" s="83" t="s">
        <v>199</v>
      </c>
      <c r="M16" s="26" t="s">
        <v>99</v>
      </c>
      <c r="N16" s="19">
        <v>1</v>
      </c>
      <c r="O16" s="19">
        <v>1</v>
      </c>
      <c r="P16" s="19" t="s">
        <v>98</v>
      </c>
      <c r="Q16" s="21" t="s">
        <v>63</v>
      </c>
      <c r="R16" s="19">
        <v>1</v>
      </c>
      <c r="S16" s="20">
        <f t="shared" si="0"/>
        <v>1</v>
      </c>
      <c r="T16" s="19">
        <v>1</v>
      </c>
      <c r="U16" s="20">
        <f>T16/O16</f>
        <v>1</v>
      </c>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row>
    <row r="17" spans="1:51" ht="94.5" customHeight="1" x14ac:dyDescent="0.25">
      <c r="A17" s="2">
        <v>10</v>
      </c>
      <c r="B17" s="74">
        <v>201651014</v>
      </c>
      <c r="C17" s="42">
        <v>120196</v>
      </c>
      <c r="D17" s="22" t="s">
        <v>56</v>
      </c>
      <c r="E17" s="22" t="s">
        <v>96</v>
      </c>
      <c r="F17" s="25" t="s">
        <v>118</v>
      </c>
      <c r="G17" s="13" t="s">
        <v>119</v>
      </c>
      <c r="H17" s="23" t="s">
        <v>95</v>
      </c>
      <c r="I17" s="85" t="s">
        <v>194</v>
      </c>
      <c r="J17" s="13" t="s">
        <v>197</v>
      </c>
      <c r="K17" s="83" t="s">
        <v>200</v>
      </c>
      <c r="L17" s="83" t="s">
        <v>201</v>
      </c>
      <c r="M17" s="26" t="s">
        <v>100</v>
      </c>
      <c r="N17" s="19">
        <v>5</v>
      </c>
      <c r="O17" s="19">
        <v>0</v>
      </c>
      <c r="P17" s="24" t="s">
        <v>98</v>
      </c>
      <c r="Q17" s="21" t="s">
        <v>63</v>
      </c>
      <c r="R17" s="19">
        <v>5</v>
      </c>
      <c r="S17" s="20">
        <f t="shared" si="0"/>
        <v>1</v>
      </c>
      <c r="T17" s="19">
        <v>0</v>
      </c>
      <c r="U17" s="20">
        <v>0</v>
      </c>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row>
    <row r="18" spans="1:51" ht="100.5" customHeight="1" x14ac:dyDescent="0.25">
      <c r="A18" s="89">
        <v>11</v>
      </c>
      <c r="B18" s="94">
        <v>201502117</v>
      </c>
      <c r="C18" s="13">
        <v>120197</v>
      </c>
      <c r="D18" s="87" t="s">
        <v>56</v>
      </c>
      <c r="E18" s="91" t="s">
        <v>22</v>
      </c>
      <c r="F18" s="83" t="s">
        <v>23</v>
      </c>
      <c r="G18" s="83" t="s">
        <v>24</v>
      </c>
      <c r="H18" s="93" t="s">
        <v>25</v>
      </c>
      <c r="I18" s="93" t="s">
        <v>225</v>
      </c>
      <c r="J18" s="95" t="s">
        <v>226</v>
      </c>
      <c r="K18" s="93" t="s">
        <v>227</v>
      </c>
      <c r="L18" s="93" t="s">
        <v>228</v>
      </c>
      <c r="M18" s="93" t="s">
        <v>222</v>
      </c>
      <c r="N18" s="94">
        <v>0</v>
      </c>
      <c r="O18" s="94">
        <v>170</v>
      </c>
      <c r="P18" s="95" t="s">
        <v>223</v>
      </c>
      <c r="Q18" s="95" t="s">
        <v>224</v>
      </c>
      <c r="R18" s="42">
        <v>0</v>
      </c>
      <c r="S18" s="105">
        <v>0</v>
      </c>
      <c r="T18" s="94">
        <v>277</v>
      </c>
      <c r="U18" s="46">
        <v>1</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row>
    <row r="19" spans="1:51" ht="93" customHeight="1" x14ac:dyDescent="0.25">
      <c r="A19" s="101">
        <v>12</v>
      </c>
      <c r="B19" s="94">
        <v>2016000513</v>
      </c>
      <c r="C19" s="89"/>
      <c r="D19" s="93" t="s">
        <v>249</v>
      </c>
      <c r="E19" s="101" t="s">
        <v>250</v>
      </c>
      <c r="F19" s="92" t="s">
        <v>251</v>
      </c>
      <c r="G19" s="90" t="s">
        <v>121</v>
      </c>
      <c r="H19" s="90" t="s">
        <v>252</v>
      </c>
      <c r="I19" s="103" t="s">
        <v>194</v>
      </c>
      <c r="J19" s="90" t="s">
        <v>253</v>
      </c>
      <c r="K19" s="91" t="s">
        <v>254</v>
      </c>
      <c r="L19" s="91" t="s">
        <v>255</v>
      </c>
      <c r="M19" s="93" t="s">
        <v>256</v>
      </c>
      <c r="N19" s="94">
        <v>2</v>
      </c>
      <c r="O19" s="94">
        <v>2</v>
      </c>
      <c r="P19" s="94" t="s">
        <v>250</v>
      </c>
      <c r="Q19" s="94" t="s">
        <v>257</v>
      </c>
      <c r="R19" s="42">
        <v>10</v>
      </c>
      <c r="S19" s="105">
        <f>R19/N19</f>
        <v>5</v>
      </c>
      <c r="T19" s="94">
        <v>10</v>
      </c>
      <c r="U19" s="46">
        <v>1</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row>
    <row r="20" spans="1:51" s="3" customFormat="1" ht="30" customHeight="1" x14ac:dyDescent="0.25">
      <c r="A20" s="5"/>
      <c r="F20" s="8"/>
      <c r="G20" s="5"/>
      <c r="H20" s="5"/>
      <c r="I20" s="5"/>
      <c r="J20" s="5"/>
      <c r="K20" s="5"/>
      <c r="L20" s="5"/>
      <c r="M20" s="5"/>
      <c r="N20" s="5"/>
      <c r="O20" s="5"/>
      <c r="P20" s="5"/>
      <c r="Q20" s="5"/>
      <c r="T20" s="99" t="s">
        <v>138</v>
      </c>
      <c r="U20" s="102">
        <f>SUM(U8:U19)/12</f>
        <v>0.91666666666666663</v>
      </c>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row>
    <row r="21" spans="1:51" s="3" customFormat="1" ht="30" customHeight="1" x14ac:dyDescent="0.25">
      <c r="A21" s="5"/>
      <c r="B21" s="114" t="s">
        <v>12</v>
      </c>
      <c r="C21" s="115"/>
      <c r="D21" s="118">
        <v>393059447</v>
      </c>
      <c r="E21" s="119"/>
      <c r="F21" s="8"/>
      <c r="G21" s="6"/>
      <c r="H21" s="6"/>
      <c r="I21" s="6"/>
      <c r="J21" s="6"/>
      <c r="K21" s="6"/>
      <c r="L21" s="6"/>
      <c r="M21" s="5"/>
      <c r="N21" s="5"/>
      <c r="O21" s="5"/>
      <c r="P21" s="5"/>
      <c r="Q21" s="5"/>
      <c r="T21" s="20" t="s">
        <v>139</v>
      </c>
      <c r="U21" s="46">
        <f>U20*0.1</f>
        <v>9.1666666666666674E-2</v>
      </c>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row>
    <row r="22" spans="1:51" ht="36.75" customHeight="1" x14ac:dyDescent="0.25">
      <c r="A22" s="4"/>
      <c r="B22" s="114" t="s">
        <v>13</v>
      </c>
      <c r="C22" s="115"/>
      <c r="D22" s="118"/>
      <c r="E22" s="119"/>
      <c r="F22" s="8"/>
      <c r="G22" s="7"/>
      <c r="H22" s="7"/>
      <c r="I22" s="7"/>
      <c r="J22" s="7"/>
      <c r="K22" s="7"/>
      <c r="L22" s="7"/>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1:51" ht="40.5" customHeight="1" x14ac:dyDescent="0.25">
      <c r="A23" s="4"/>
      <c r="B23" s="112" t="s">
        <v>14</v>
      </c>
      <c r="C23" s="113"/>
      <c r="D23" s="118"/>
      <c r="E23" s="119"/>
      <c r="F23" s="9"/>
      <c r="G23" s="7"/>
      <c r="H23" s="7"/>
      <c r="I23" s="7"/>
      <c r="J23" s="7"/>
      <c r="K23" s="7"/>
      <c r="L23" s="7"/>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row>
    <row r="24" spans="1:51" ht="29.25" customHeight="1" x14ac:dyDescent="0.25">
      <c r="A24" s="4"/>
      <c r="B24" s="112" t="s">
        <v>15</v>
      </c>
      <c r="C24" s="113"/>
      <c r="D24" s="116"/>
      <c r="E24" s="117"/>
      <c r="F24" s="7"/>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row>
    <row r="25" spans="1:51" x14ac:dyDescent="0.25">
      <c r="A25" s="4"/>
      <c r="B25" s="112" t="s">
        <v>8</v>
      </c>
      <c r="C25" s="113"/>
      <c r="D25" s="114"/>
      <c r="E25" s="115"/>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row>
    <row r="26" spans="1:51" s="4" customFormat="1" x14ac:dyDescent="0.25"/>
    <row r="27" spans="1:51" s="4" customFormat="1" x14ac:dyDescent="0.25"/>
    <row r="28" spans="1:51" s="4" customFormat="1" x14ac:dyDescent="0.25"/>
    <row r="29" spans="1:51" s="4" customFormat="1" x14ac:dyDescent="0.25"/>
    <row r="30" spans="1:51" s="4" customFormat="1" x14ac:dyDescent="0.25"/>
    <row r="31" spans="1:51" s="4" customFormat="1" x14ac:dyDescent="0.25"/>
    <row r="32" spans="1:51"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sheetData>
  <mergeCells count="18">
    <mergeCell ref="R6:S6"/>
    <mergeCell ref="A1:F2"/>
    <mergeCell ref="T6:U6"/>
    <mergeCell ref="A3:U5"/>
    <mergeCell ref="N2:U2"/>
    <mergeCell ref="G1:U1"/>
    <mergeCell ref="A6:Q6"/>
    <mergeCell ref="G2:L2"/>
    <mergeCell ref="D25:E25"/>
    <mergeCell ref="D24:E24"/>
    <mergeCell ref="D23:E23"/>
    <mergeCell ref="D22:E22"/>
    <mergeCell ref="D21:E21"/>
    <mergeCell ref="B24:C24"/>
    <mergeCell ref="B25:C25"/>
    <mergeCell ref="B21:C21"/>
    <mergeCell ref="B22:C22"/>
    <mergeCell ref="B23:C2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0"/>
  <sheetViews>
    <sheetView topLeftCell="L25" zoomScale="80" zoomScaleNormal="80" workbookViewId="0">
      <selection activeCell="U30" sqref="U30"/>
    </sheetView>
  </sheetViews>
  <sheetFormatPr baseColWidth="10" defaultRowHeight="15" x14ac:dyDescent="0.25"/>
  <cols>
    <col min="1" max="1" width="4.625" customWidth="1"/>
    <col min="2" max="2" width="18.125" customWidth="1"/>
    <col min="3" max="3" width="17.125" customWidth="1"/>
    <col min="4" max="4" width="24.25" customWidth="1"/>
    <col min="5" max="5" width="24" customWidth="1"/>
    <col min="6" max="6" width="40.25" customWidth="1"/>
    <col min="7" max="7" width="22" customWidth="1"/>
    <col min="8" max="11" width="26.75" customWidth="1"/>
    <col min="12" max="12" width="29.125" customWidth="1"/>
    <col min="13" max="13" width="65.875" customWidth="1"/>
    <col min="14" max="14" width="21.75" customWidth="1"/>
    <col min="15" max="15" width="23.125" customWidth="1"/>
    <col min="16" max="16" width="27.375" customWidth="1"/>
    <col min="17" max="17" width="23" customWidth="1"/>
    <col min="18" max="18" width="24.25" customWidth="1"/>
    <col min="19" max="19" width="20.375" customWidth="1"/>
    <col min="20" max="20" width="16" customWidth="1"/>
    <col min="21" max="21" width="23" customWidth="1"/>
  </cols>
  <sheetData>
    <row r="1" spans="1:21" ht="68.25" customHeight="1" x14ac:dyDescent="0.25">
      <c r="A1" s="132"/>
      <c r="B1" s="132"/>
      <c r="C1" s="132"/>
      <c r="D1" s="132"/>
      <c r="E1" s="132"/>
      <c r="F1" s="133"/>
      <c r="G1" s="125" t="s">
        <v>19</v>
      </c>
      <c r="H1" s="125"/>
      <c r="I1" s="125"/>
      <c r="J1" s="125"/>
      <c r="K1" s="125"/>
      <c r="L1" s="125"/>
      <c r="M1" s="125"/>
      <c r="N1" s="125"/>
      <c r="O1" s="125"/>
      <c r="P1" s="125"/>
      <c r="Q1" s="125"/>
      <c r="R1" s="125"/>
      <c r="S1" s="125"/>
      <c r="T1" s="125"/>
      <c r="U1" s="125"/>
    </row>
    <row r="2" spans="1:21" ht="75.75" customHeight="1" x14ac:dyDescent="0.25">
      <c r="A2" s="132"/>
      <c r="B2" s="132"/>
      <c r="C2" s="132"/>
      <c r="D2" s="132"/>
      <c r="E2" s="132"/>
      <c r="F2" s="133"/>
      <c r="G2" s="135" t="s">
        <v>18</v>
      </c>
      <c r="H2" s="136"/>
      <c r="I2" s="137"/>
      <c r="J2" s="135" t="s">
        <v>20</v>
      </c>
      <c r="K2" s="136"/>
      <c r="L2" s="136"/>
      <c r="M2" s="137"/>
      <c r="N2" s="125" t="s">
        <v>0</v>
      </c>
      <c r="O2" s="125"/>
      <c r="P2" s="125"/>
      <c r="Q2" s="125"/>
      <c r="R2" s="125"/>
      <c r="S2" s="125"/>
      <c r="T2" s="125"/>
      <c r="U2" s="125"/>
    </row>
    <row r="3" spans="1:21" ht="15.75" customHeight="1" x14ac:dyDescent="0.25">
      <c r="A3" s="134" t="s">
        <v>32</v>
      </c>
      <c r="B3" s="134"/>
      <c r="C3" s="134"/>
      <c r="D3" s="134"/>
      <c r="E3" s="134"/>
      <c r="F3" s="134"/>
      <c r="G3" s="134"/>
      <c r="H3" s="134"/>
      <c r="I3" s="134"/>
      <c r="J3" s="134"/>
      <c r="K3" s="134"/>
      <c r="L3" s="134"/>
      <c r="M3" s="134"/>
      <c r="N3" s="134"/>
      <c r="O3" s="134"/>
      <c r="P3" s="134"/>
      <c r="Q3" s="134"/>
      <c r="R3" s="134"/>
      <c r="S3" s="134"/>
      <c r="T3" s="134"/>
      <c r="U3" s="134"/>
    </row>
    <row r="4" spans="1:21" ht="15.75" customHeight="1" x14ac:dyDescent="0.25">
      <c r="A4" s="134"/>
      <c r="B4" s="134"/>
      <c r="C4" s="134"/>
      <c r="D4" s="134"/>
      <c r="E4" s="134"/>
      <c r="F4" s="134"/>
      <c r="G4" s="134"/>
      <c r="H4" s="134"/>
      <c r="I4" s="134"/>
      <c r="J4" s="134"/>
      <c r="K4" s="134"/>
      <c r="L4" s="134"/>
      <c r="M4" s="134"/>
      <c r="N4" s="134"/>
      <c r="O4" s="134"/>
      <c r="P4" s="134"/>
      <c r="Q4" s="134"/>
      <c r="R4" s="134"/>
      <c r="S4" s="134"/>
      <c r="T4" s="134"/>
      <c r="U4" s="134"/>
    </row>
    <row r="5" spans="1:21" ht="15.75" customHeight="1" x14ac:dyDescent="0.25">
      <c r="A5" s="134"/>
      <c r="B5" s="134"/>
      <c r="C5" s="134"/>
      <c r="D5" s="134"/>
      <c r="E5" s="134"/>
      <c r="F5" s="134"/>
      <c r="G5" s="134"/>
      <c r="H5" s="134"/>
      <c r="I5" s="134"/>
      <c r="J5" s="134"/>
      <c r="K5" s="134"/>
      <c r="L5" s="134"/>
      <c r="M5" s="134"/>
      <c r="N5" s="134"/>
      <c r="O5" s="134"/>
      <c r="P5" s="134"/>
      <c r="Q5" s="134"/>
      <c r="R5" s="134"/>
      <c r="S5" s="134"/>
      <c r="T5" s="134"/>
      <c r="U5" s="134"/>
    </row>
    <row r="6" spans="1:21" ht="15.75" x14ac:dyDescent="0.25">
      <c r="A6" s="130" t="s">
        <v>1</v>
      </c>
      <c r="B6" s="131"/>
      <c r="C6" s="131"/>
      <c r="D6" s="131"/>
      <c r="E6" s="131"/>
      <c r="F6" s="131"/>
      <c r="G6" s="131"/>
      <c r="H6" s="131"/>
      <c r="I6" s="131"/>
      <c r="J6" s="131"/>
      <c r="K6" s="131"/>
      <c r="L6" s="131"/>
      <c r="M6" s="131"/>
      <c r="N6" s="131"/>
      <c r="O6" s="131"/>
      <c r="P6" s="131"/>
      <c r="Q6" s="131"/>
      <c r="R6" s="128" t="s">
        <v>114</v>
      </c>
      <c r="S6" s="129"/>
      <c r="T6" s="128" t="s">
        <v>158</v>
      </c>
      <c r="U6" s="129"/>
    </row>
    <row r="7" spans="1:21" ht="98.25" customHeight="1" x14ac:dyDescent="0.25">
      <c r="A7" s="11" t="s">
        <v>2</v>
      </c>
      <c r="B7" s="11" t="s">
        <v>3</v>
      </c>
      <c r="C7" s="11" t="s">
        <v>4</v>
      </c>
      <c r="D7" s="11" t="s">
        <v>159</v>
      </c>
      <c r="E7" s="11" t="s">
        <v>160</v>
      </c>
      <c r="F7" s="11" t="s">
        <v>161</v>
      </c>
      <c r="G7" s="11" t="s">
        <v>162</v>
      </c>
      <c r="H7" s="11" t="s">
        <v>163</v>
      </c>
      <c r="I7" s="63" t="s">
        <v>164</v>
      </c>
      <c r="J7" s="63" t="s">
        <v>165</v>
      </c>
      <c r="K7" s="63" t="s">
        <v>166</v>
      </c>
      <c r="L7" s="63" t="s">
        <v>167</v>
      </c>
      <c r="M7" s="11" t="s">
        <v>6</v>
      </c>
      <c r="N7" s="11" t="s">
        <v>10</v>
      </c>
      <c r="O7" s="11" t="s">
        <v>11</v>
      </c>
      <c r="P7" s="11" t="s">
        <v>9</v>
      </c>
      <c r="Q7" s="11" t="s">
        <v>7</v>
      </c>
      <c r="R7" s="12" t="s">
        <v>16</v>
      </c>
      <c r="S7" s="12" t="s">
        <v>17</v>
      </c>
      <c r="T7" s="12" t="s">
        <v>16</v>
      </c>
      <c r="U7" s="12" t="s">
        <v>17</v>
      </c>
    </row>
    <row r="8" spans="1:21" ht="131.25" customHeight="1" x14ac:dyDescent="0.25">
      <c r="A8" s="29">
        <v>1</v>
      </c>
      <c r="B8" s="28">
        <v>201600554</v>
      </c>
      <c r="C8" s="29">
        <v>120797</v>
      </c>
      <c r="D8" s="28" t="s">
        <v>44</v>
      </c>
      <c r="E8" s="28" t="s">
        <v>45</v>
      </c>
      <c r="F8" s="79" t="s">
        <v>36</v>
      </c>
      <c r="G8" s="27" t="s">
        <v>37</v>
      </c>
      <c r="H8" s="27" t="s">
        <v>38</v>
      </c>
      <c r="I8" s="27" t="s">
        <v>176</v>
      </c>
      <c r="J8" s="79" t="s">
        <v>168</v>
      </c>
      <c r="K8" s="27" t="s">
        <v>174</v>
      </c>
      <c r="L8" s="70" t="s">
        <v>175</v>
      </c>
      <c r="M8" s="79" t="s">
        <v>39</v>
      </c>
      <c r="N8" s="32">
        <v>2</v>
      </c>
      <c r="O8" s="32">
        <v>5</v>
      </c>
      <c r="P8" s="33" t="s">
        <v>40</v>
      </c>
      <c r="Q8" s="27" t="s">
        <v>41</v>
      </c>
      <c r="R8" s="29">
        <v>0</v>
      </c>
      <c r="S8" s="48">
        <f>R8/N8</f>
        <v>0</v>
      </c>
      <c r="T8" s="65">
        <v>10</v>
      </c>
      <c r="U8" s="48">
        <f>T8/O8</f>
        <v>2</v>
      </c>
    </row>
    <row r="9" spans="1:21" ht="120" customHeight="1" x14ac:dyDescent="0.25">
      <c r="A9" s="29">
        <v>2</v>
      </c>
      <c r="B9" s="28">
        <v>201600554</v>
      </c>
      <c r="C9" s="36">
        <v>120797</v>
      </c>
      <c r="D9" s="28" t="s">
        <v>44</v>
      </c>
      <c r="E9" s="28" t="s">
        <v>45</v>
      </c>
      <c r="F9" s="79" t="s">
        <v>36</v>
      </c>
      <c r="G9" s="27" t="s">
        <v>37</v>
      </c>
      <c r="H9" s="27" t="s">
        <v>42</v>
      </c>
      <c r="I9" s="27" t="s">
        <v>176</v>
      </c>
      <c r="J9" s="79" t="s">
        <v>168</v>
      </c>
      <c r="K9" s="27" t="s">
        <v>174</v>
      </c>
      <c r="L9" s="70" t="s">
        <v>175</v>
      </c>
      <c r="M9" s="80" t="s">
        <v>43</v>
      </c>
      <c r="N9" s="32">
        <v>4</v>
      </c>
      <c r="O9" s="32">
        <v>4</v>
      </c>
      <c r="P9" s="33" t="s">
        <v>40</v>
      </c>
      <c r="Q9" s="27" t="s">
        <v>41</v>
      </c>
      <c r="R9" s="29">
        <v>4</v>
      </c>
      <c r="S9" s="48">
        <f>R9/N9</f>
        <v>1</v>
      </c>
      <c r="T9" s="65">
        <v>4</v>
      </c>
      <c r="U9" s="48">
        <f>T9/O9</f>
        <v>1</v>
      </c>
    </row>
    <row r="10" spans="1:21" ht="47.25" x14ac:dyDescent="0.25">
      <c r="A10" s="29">
        <v>3</v>
      </c>
      <c r="B10" s="28">
        <v>2016000514</v>
      </c>
      <c r="C10" s="36">
        <v>120196</v>
      </c>
      <c r="D10" s="28" t="s">
        <v>44</v>
      </c>
      <c r="E10" s="28" t="s">
        <v>45</v>
      </c>
      <c r="F10" s="79" t="s">
        <v>36</v>
      </c>
      <c r="G10" s="28" t="s">
        <v>124</v>
      </c>
      <c r="H10" s="28" t="s">
        <v>46</v>
      </c>
      <c r="I10" s="69" t="s">
        <v>176</v>
      </c>
      <c r="J10" s="70" t="s">
        <v>168</v>
      </c>
      <c r="K10" s="70" t="s">
        <v>169</v>
      </c>
      <c r="L10" s="70" t="s">
        <v>170</v>
      </c>
      <c r="M10" s="70" t="s">
        <v>51</v>
      </c>
      <c r="N10" s="29">
        <v>2</v>
      </c>
      <c r="O10" s="29">
        <v>2</v>
      </c>
      <c r="P10" s="28" t="s">
        <v>47</v>
      </c>
      <c r="Q10" s="28" t="s">
        <v>48</v>
      </c>
      <c r="R10" s="29">
        <v>2</v>
      </c>
      <c r="S10" s="48">
        <f t="shared" ref="S10:S23" si="0">R10/N10</f>
        <v>1</v>
      </c>
      <c r="T10" s="65">
        <v>2</v>
      </c>
      <c r="U10" s="48">
        <f>T10/O10</f>
        <v>1</v>
      </c>
    </row>
    <row r="11" spans="1:21" ht="47.25" x14ac:dyDescent="0.25">
      <c r="A11" s="29">
        <v>4</v>
      </c>
      <c r="B11" s="28">
        <v>2016000514</v>
      </c>
      <c r="C11" s="36">
        <v>120196</v>
      </c>
      <c r="D11" s="28" t="s">
        <v>44</v>
      </c>
      <c r="E11" s="28" t="s">
        <v>45</v>
      </c>
      <c r="F11" s="79" t="s">
        <v>36</v>
      </c>
      <c r="G11" s="28" t="s">
        <v>124</v>
      </c>
      <c r="H11" s="28" t="s">
        <v>46</v>
      </c>
      <c r="I11" s="69" t="s">
        <v>176</v>
      </c>
      <c r="J11" s="70" t="s">
        <v>168</v>
      </c>
      <c r="K11" s="70" t="s">
        <v>169</v>
      </c>
      <c r="L11" s="70" t="s">
        <v>170</v>
      </c>
      <c r="M11" s="70" t="s">
        <v>49</v>
      </c>
      <c r="N11" s="29">
        <v>1</v>
      </c>
      <c r="O11" s="29">
        <v>1</v>
      </c>
      <c r="P11" s="28" t="s">
        <v>47</v>
      </c>
      <c r="Q11" s="28" t="s">
        <v>48</v>
      </c>
      <c r="R11" s="29">
        <v>0</v>
      </c>
      <c r="S11" s="48">
        <f t="shared" si="0"/>
        <v>0</v>
      </c>
      <c r="T11" s="65">
        <v>0</v>
      </c>
      <c r="U11" s="48">
        <v>0</v>
      </c>
    </row>
    <row r="12" spans="1:21" ht="47.25" x14ac:dyDescent="0.25">
      <c r="A12" s="29">
        <v>5</v>
      </c>
      <c r="B12" s="28">
        <v>2016000514</v>
      </c>
      <c r="C12" s="36">
        <v>120196</v>
      </c>
      <c r="D12" s="28" t="s">
        <v>44</v>
      </c>
      <c r="E12" s="28" t="s">
        <v>45</v>
      </c>
      <c r="F12" s="79" t="s">
        <v>36</v>
      </c>
      <c r="G12" s="28" t="s">
        <v>124</v>
      </c>
      <c r="H12" s="28" t="s">
        <v>46</v>
      </c>
      <c r="I12" s="69" t="s">
        <v>176</v>
      </c>
      <c r="J12" s="70" t="s">
        <v>168</v>
      </c>
      <c r="K12" s="70" t="s">
        <v>169</v>
      </c>
      <c r="L12" s="70" t="s">
        <v>170</v>
      </c>
      <c r="M12" s="70" t="s">
        <v>50</v>
      </c>
      <c r="N12" s="29">
        <v>1</v>
      </c>
      <c r="O12" s="29">
        <v>1</v>
      </c>
      <c r="P12" s="28" t="s">
        <v>47</v>
      </c>
      <c r="Q12" s="28" t="s">
        <v>48</v>
      </c>
      <c r="R12" s="29">
        <v>0</v>
      </c>
      <c r="S12" s="48">
        <f t="shared" si="0"/>
        <v>0</v>
      </c>
      <c r="T12" s="65">
        <v>1</v>
      </c>
      <c r="U12" s="48">
        <f>O12/T12</f>
        <v>1</v>
      </c>
    </row>
    <row r="13" spans="1:21" ht="294.75" customHeight="1" x14ac:dyDescent="0.25">
      <c r="A13" s="32">
        <v>6</v>
      </c>
      <c r="B13" s="28">
        <v>2016005117</v>
      </c>
      <c r="C13" s="36">
        <v>120197</v>
      </c>
      <c r="D13" s="28" t="s">
        <v>44</v>
      </c>
      <c r="E13" s="28" t="s">
        <v>45</v>
      </c>
      <c r="F13" s="79" t="s">
        <v>36</v>
      </c>
      <c r="G13" s="28" t="s">
        <v>124</v>
      </c>
      <c r="H13" s="28" t="s">
        <v>52</v>
      </c>
      <c r="I13" s="69" t="s">
        <v>177</v>
      </c>
      <c r="J13" s="70" t="s">
        <v>171</v>
      </c>
      <c r="K13" s="70" t="s">
        <v>172</v>
      </c>
      <c r="L13" s="70" t="s">
        <v>173</v>
      </c>
      <c r="M13" s="81" t="s">
        <v>53</v>
      </c>
      <c r="N13" s="32">
        <v>4</v>
      </c>
      <c r="O13" s="32">
        <v>4</v>
      </c>
      <c r="P13" s="28" t="s">
        <v>54</v>
      </c>
      <c r="Q13" s="34" t="s">
        <v>55</v>
      </c>
      <c r="R13" s="29">
        <v>4</v>
      </c>
      <c r="S13" s="48">
        <f t="shared" si="0"/>
        <v>1</v>
      </c>
      <c r="T13" s="65">
        <v>4</v>
      </c>
      <c r="U13" s="48">
        <f>O13/T13</f>
        <v>1</v>
      </c>
    </row>
    <row r="14" spans="1:21" ht="204" customHeight="1" x14ac:dyDescent="0.25">
      <c r="A14" s="32">
        <v>7</v>
      </c>
      <c r="B14" s="28">
        <v>2016005313</v>
      </c>
      <c r="C14" s="36">
        <v>120197</v>
      </c>
      <c r="D14" s="28" t="s">
        <v>44</v>
      </c>
      <c r="E14" s="28" t="s">
        <v>86</v>
      </c>
      <c r="F14" s="70" t="s">
        <v>120</v>
      </c>
      <c r="G14" s="29" t="s">
        <v>121</v>
      </c>
      <c r="H14" s="28" t="s">
        <v>87</v>
      </c>
      <c r="I14" s="69" t="s">
        <v>176</v>
      </c>
      <c r="J14" s="70" t="s">
        <v>168</v>
      </c>
      <c r="K14" s="70" t="s">
        <v>174</v>
      </c>
      <c r="L14" s="70" t="s">
        <v>175</v>
      </c>
      <c r="M14" s="71" t="s">
        <v>88</v>
      </c>
      <c r="N14" s="32">
        <v>1</v>
      </c>
      <c r="O14" s="32">
        <v>1</v>
      </c>
      <c r="P14" s="28" t="s">
        <v>89</v>
      </c>
      <c r="Q14" s="34" t="s">
        <v>90</v>
      </c>
      <c r="R14" s="29">
        <v>0</v>
      </c>
      <c r="S14" s="48">
        <f t="shared" si="0"/>
        <v>0</v>
      </c>
      <c r="T14" s="65">
        <v>0</v>
      </c>
      <c r="U14" s="48">
        <v>0</v>
      </c>
    </row>
    <row r="15" spans="1:21" ht="106.5" customHeight="1" x14ac:dyDescent="0.25">
      <c r="A15" s="32">
        <v>9</v>
      </c>
      <c r="B15" s="28">
        <v>2016005313</v>
      </c>
      <c r="C15" s="36">
        <v>120197</v>
      </c>
      <c r="D15" s="28" t="s">
        <v>44</v>
      </c>
      <c r="E15" s="28" t="s">
        <v>86</v>
      </c>
      <c r="F15" s="70" t="s">
        <v>120</v>
      </c>
      <c r="G15" s="29" t="s">
        <v>121</v>
      </c>
      <c r="H15" s="28" t="s">
        <v>87</v>
      </c>
      <c r="I15" s="69" t="s">
        <v>177</v>
      </c>
      <c r="J15" s="70" t="s">
        <v>171</v>
      </c>
      <c r="K15" s="70" t="s">
        <v>172</v>
      </c>
      <c r="L15" s="70" t="s">
        <v>173</v>
      </c>
      <c r="M15" s="70" t="s">
        <v>91</v>
      </c>
      <c r="N15" s="32">
        <v>2</v>
      </c>
      <c r="O15" s="32">
        <v>2</v>
      </c>
      <c r="P15" s="28" t="s">
        <v>89</v>
      </c>
      <c r="Q15" s="34" t="s">
        <v>90</v>
      </c>
      <c r="R15" s="29">
        <v>2</v>
      </c>
      <c r="S15" s="48">
        <f t="shared" si="0"/>
        <v>1</v>
      </c>
      <c r="T15" s="65">
        <v>2</v>
      </c>
      <c r="U15" s="48">
        <f>T15/N15</f>
        <v>1</v>
      </c>
    </row>
    <row r="16" spans="1:21" ht="200.25" customHeight="1" x14ac:dyDescent="0.25">
      <c r="A16" s="32">
        <v>10</v>
      </c>
      <c r="B16" s="28">
        <v>2016005313</v>
      </c>
      <c r="C16" s="36">
        <v>120197</v>
      </c>
      <c r="D16" s="28" t="s">
        <v>44</v>
      </c>
      <c r="E16" s="28" t="s">
        <v>86</v>
      </c>
      <c r="F16" s="70" t="s">
        <v>120</v>
      </c>
      <c r="G16" s="29" t="s">
        <v>121</v>
      </c>
      <c r="H16" s="28" t="s">
        <v>87</v>
      </c>
      <c r="I16" s="69" t="s">
        <v>176</v>
      </c>
      <c r="J16" s="70" t="s">
        <v>168</v>
      </c>
      <c r="K16" s="70" t="s">
        <v>174</v>
      </c>
      <c r="L16" s="70" t="s">
        <v>175</v>
      </c>
      <c r="M16" s="70" t="s">
        <v>92</v>
      </c>
      <c r="N16" s="32">
        <v>2</v>
      </c>
      <c r="O16" s="32">
        <v>2</v>
      </c>
      <c r="P16" s="28" t="s">
        <v>89</v>
      </c>
      <c r="Q16" s="34" t="s">
        <v>90</v>
      </c>
      <c r="R16" s="29">
        <v>0</v>
      </c>
      <c r="S16" s="48">
        <f t="shared" si="0"/>
        <v>0</v>
      </c>
      <c r="T16" s="65">
        <v>0</v>
      </c>
      <c r="U16" s="48">
        <f t="shared" ref="U16:U21" si="1">T16/O16</f>
        <v>0</v>
      </c>
    </row>
    <row r="17" spans="1:21" ht="224.25" customHeight="1" x14ac:dyDescent="0.25">
      <c r="A17" s="32">
        <v>11</v>
      </c>
      <c r="B17" s="28">
        <v>2016005313</v>
      </c>
      <c r="C17" s="36">
        <v>120197</v>
      </c>
      <c r="D17" s="28" t="s">
        <v>44</v>
      </c>
      <c r="E17" s="28" t="s">
        <v>86</v>
      </c>
      <c r="F17" s="70" t="s">
        <v>120</v>
      </c>
      <c r="G17" s="29" t="s">
        <v>121</v>
      </c>
      <c r="H17" s="28" t="s">
        <v>87</v>
      </c>
      <c r="I17" s="69" t="s">
        <v>176</v>
      </c>
      <c r="J17" s="70" t="s">
        <v>168</v>
      </c>
      <c r="K17" s="70" t="s">
        <v>174</v>
      </c>
      <c r="L17" s="70" t="s">
        <v>175</v>
      </c>
      <c r="M17" s="70" t="s">
        <v>93</v>
      </c>
      <c r="N17" s="32">
        <v>0</v>
      </c>
      <c r="O17" s="32">
        <v>1</v>
      </c>
      <c r="P17" s="28" t="s">
        <v>89</v>
      </c>
      <c r="Q17" s="34" t="s">
        <v>90</v>
      </c>
      <c r="R17" s="29">
        <v>0</v>
      </c>
      <c r="S17" s="48">
        <v>0</v>
      </c>
      <c r="T17" s="65">
        <v>1</v>
      </c>
      <c r="U17" s="48">
        <f t="shared" si="1"/>
        <v>1</v>
      </c>
    </row>
    <row r="18" spans="1:21" ht="215.25" customHeight="1" x14ac:dyDescent="0.25">
      <c r="A18" s="32">
        <v>12</v>
      </c>
      <c r="B18" s="28">
        <v>2016005313</v>
      </c>
      <c r="C18" s="36">
        <v>120197</v>
      </c>
      <c r="D18" s="28" t="s">
        <v>44</v>
      </c>
      <c r="E18" s="28" t="s">
        <v>86</v>
      </c>
      <c r="F18" s="70" t="s">
        <v>120</v>
      </c>
      <c r="G18" s="29" t="s">
        <v>121</v>
      </c>
      <c r="H18" s="28" t="s">
        <v>87</v>
      </c>
      <c r="I18" s="69" t="s">
        <v>176</v>
      </c>
      <c r="J18" s="70" t="s">
        <v>168</v>
      </c>
      <c r="K18" s="70" t="s">
        <v>174</v>
      </c>
      <c r="L18" s="70" t="s">
        <v>175</v>
      </c>
      <c r="M18" s="70" t="s">
        <v>94</v>
      </c>
      <c r="N18" s="32">
        <v>1</v>
      </c>
      <c r="O18" s="32">
        <v>1</v>
      </c>
      <c r="P18" s="28" t="s">
        <v>89</v>
      </c>
      <c r="Q18" s="34" t="s">
        <v>90</v>
      </c>
      <c r="R18" s="29">
        <v>0</v>
      </c>
      <c r="S18" s="48">
        <f t="shared" si="0"/>
        <v>0</v>
      </c>
      <c r="T18" s="65">
        <v>1</v>
      </c>
      <c r="U18" s="48">
        <f t="shared" si="1"/>
        <v>1</v>
      </c>
    </row>
    <row r="19" spans="1:21" ht="66.75" customHeight="1" x14ac:dyDescent="0.25">
      <c r="A19" s="32">
        <v>13</v>
      </c>
      <c r="B19" s="29">
        <v>201605109</v>
      </c>
      <c r="C19" s="36">
        <v>120197</v>
      </c>
      <c r="D19" s="28" t="s">
        <v>44</v>
      </c>
      <c r="E19" s="28" t="s">
        <v>45</v>
      </c>
      <c r="F19" s="70" t="s">
        <v>122</v>
      </c>
      <c r="G19" s="27" t="s">
        <v>123</v>
      </c>
      <c r="H19" s="28" t="s">
        <v>102</v>
      </c>
      <c r="I19" s="66" t="s">
        <v>178</v>
      </c>
      <c r="J19" s="70" t="s">
        <v>179</v>
      </c>
      <c r="K19" s="70" t="s">
        <v>180</v>
      </c>
      <c r="L19" s="70" t="s">
        <v>181</v>
      </c>
      <c r="M19" s="81" t="s">
        <v>103</v>
      </c>
      <c r="N19" s="30">
        <v>2</v>
      </c>
      <c r="O19" s="30">
        <v>2</v>
      </c>
      <c r="P19" s="28" t="s">
        <v>101</v>
      </c>
      <c r="Q19" s="27" t="s">
        <v>63</v>
      </c>
      <c r="R19" s="29">
        <v>2</v>
      </c>
      <c r="S19" s="48">
        <f t="shared" si="0"/>
        <v>1</v>
      </c>
      <c r="T19" s="65">
        <v>2</v>
      </c>
      <c r="U19" s="48">
        <f t="shared" si="1"/>
        <v>1</v>
      </c>
    </row>
    <row r="20" spans="1:21" ht="63" x14ac:dyDescent="0.25">
      <c r="A20" s="32">
        <v>14</v>
      </c>
      <c r="B20" s="29">
        <v>201605109</v>
      </c>
      <c r="C20" s="36">
        <v>120197</v>
      </c>
      <c r="D20" s="28" t="s">
        <v>44</v>
      </c>
      <c r="E20" s="28" t="s">
        <v>45</v>
      </c>
      <c r="F20" s="70" t="s">
        <v>122</v>
      </c>
      <c r="G20" s="27" t="s">
        <v>123</v>
      </c>
      <c r="H20" s="28" t="s">
        <v>102</v>
      </c>
      <c r="I20" s="68" t="s">
        <v>178</v>
      </c>
      <c r="J20" s="70" t="s">
        <v>179</v>
      </c>
      <c r="K20" s="70" t="s">
        <v>180</v>
      </c>
      <c r="L20" s="70" t="s">
        <v>181</v>
      </c>
      <c r="M20" s="70" t="s">
        <v>104</v>
      </c>
      <c r="N20" s="30">
        <v>6</v>
      </c>
      <c r="O20" s="30">
        <v>6</v>
      </c>
      <c r="P20" s="28" t="s">
        <v>101</v>
      </c>
      <c r="Q20" s="27" t="s">
        <v>63</v>
      </c>
      <c r="R20" s="29">
        <v>6</v>
      </c>
      <c r="S20" s="48">
        <f t="shared" si="0"/>
        <v>1</v>
      </c>
      <c r="T20" s="65">
        <v>6</v>
      </c>
      <c r="U20" s="48">
        <f t="shared" si="1"/>
        <v>1</v>
      </c>
    </row>
    <row r="21" spans="1:21" ht="63" x14ac:dyDescent="0.25">
      <c r="A21" s="32">
        <v>15</v>
      </c>
      <c r="B21" s="29">
        <v>201605109</v>
      </c>
      <c r="C21" s="36">
        <v>120197</v>
      </c>
      <c r="D21" s="28" t="s">
        <v>44</v>
      </c>
      <c r="E21" s="28" t="s">
        <v>45</v>
      </c>
      <c r="F21" s="70" t="s">
        <v>122</v>
      </c>
      <c r="G21" s="27" t="s">
        <v>123</v>
      </c>
      <c r="H21" s="28" t="s">
        <v>102</v>
      </c>
      <c r="I21" s="68" t="s">
        <v>178</v>
      </c>
      <c r="J21" s="70" t="s">
        <v>179</v>
      </c>
      <c r="K21" s="70" t="s">
        <v>180</v>
      </c>
      <c r="L21" s="70" t="s">
        <v>181</v>
      </c>
      <c r="M21" s="81" t="s">
        <v>105</v>
      </c>
      <c r="N21" s="30">
        <v>1</v>
      </c>
      <c r="O21" s="30">
        <v>1</v>
      </c>
      <c r="P21" s="28" t="s">
        <v>101</v>
      </c>
      <c r="Q21" s="27" t="s">
        <v>63</v>
      </c>
      <c r="R21" s="29">
        <v>1</v>
      </c>
      <c r="S21" s="48">
        <f t="shared" si="0"/>
        <v>1</v>
      </c>
      <c r="T21" s="65">
        <v>1</v>
      </c>
      <c r="U21" s="48">
        <f t="shared" si="1"/>
        <v>1</v>
      </c>
    </row>
    <row r="22" spans="1:21" ht="144" customHeight="1" x14ac:dyDescent="0.25">
      <c r="A22" s="32">
        <v>16</v>
      </c>
      <c r="B22" s="27">
        <v>2016000517</v>
      </c>
      <c r="C22" s="36">
        <v>120197</v>
      </c>
      <c r="D22" s="28" t="s">
        <v>182</v>
      </c>
      <c r="E22" s="35" t="s">
        <v>183</v>
      </c>
      <c r="F22" s="70" t="s">
        <v>184</v>
      </c>
      <c r="G22" s="27" t="s">
        <v>185</v>
      </c>
      <c r="H22" s="27" t="s">
        <v>186</v>
      </c>
      <c r="I22" s="69" t="s">
        <v>176</v>
      </c>
      <c r="J22" s="79" t="s">
        <v>168</v>
      </c>
      <c r="K22" s="27" t="s">
        <v>174</v>
      </c>
      <c r="L22" s="27" t="s">
        <v>187</v>
      </c>
      <c r="M22" s="82" t="s">
        <v>108</v>
      </c>
      <c r="N22" s="30">
        <v>3</v>
      </c>
      <c r="O22" s="30">
        <v>3</v>
      </c>
      <c r="P22" s="31" t="s">
        <v>106</v>
      </c>
      <c r="Q22" s="27" t="s">
        <v>107</v>
      </c>
      <c r="R22" s="29">
        <v>3</v>
      </c>
      <c r="S22" s="48">
        <f t="shared" si="0"/>
        <v>1</v>
      </c>
      <c r="T22" s="65">
        <v>3</v>
      </c>
      <c r="U22" s="48">
        <f>R22/O22</f>
        <v>1</v>
      </c>
    </row>
    <row r="23" spans="1:21" ht="153.75" customHeight="1" x14ac:dyDescent="0.25">
      <c r="A23" s="32">
        <v>17</v>
      </c>
      <c r="B23" s="29">
        <v>2016005118</v>
      </c>
      <c r="C23" s="36">
        <v>120197</v>
      </c>
      <c r="D23" s="28" t="s">
        <v>44</v>
      </c>
      <c r="E23" s="35" t="s">
        <v>188</v>
      </c>
      <c r="F23" s="70" t="s">
        <v>189</v>
      </c>
      <c r="G23" s="68" t="s">
        <v>191</v>
      </c>
      <c r="H23" s="68" t="s">
        <v>190</v>
      </c>
      <c r="I23" s="68" t="s">
        <v>178</v>
      </c>
      <c r="J23" s="81" t="s">
        <v>179</v>
      </c>
      <c r="K23" s="68" t="s">
        <v>180</v>
      </c>
      <c r="L23" s="65" t="s">
        <v>192</v>
      </c>
      <c r="M23" s="71" t="s">
        <v>115</v>
      </c>
      <c r="N23" s="108">
        <v>2</v>
      </c>
      <c r="O23" s="32">
        <v>2</v>
      </c>
      <c r="P23" s="34" t="s">
        <v>116</v>
      </c>
      <c r="Q23" s="109" t="s">
        <v>117</v>
      </c>
      <c r="R23" s="32">
        <v>2</v>
      </c>
      <c r="S23" s="100">
        <f t="shared" si="0"/>
        <v>1</v>
      </c>
      <c r="T23" s="32">
        <v>2</v>
      </c>
      <c r="U23" s="100">
        <f>R23/O23</f>
        <v>1</v>
      </c>
    </row>
    <row r="24" spans="1:21" ht="120" x14ac:dyDescent="0.25">
      <c r="A24" s="32">
        <v>18</v>
      </c>
      <c r="B24" s="72">
        <v>201605108</v>
      </c>
      <c r="C24" s="97"/>
      <c r="D24" s="76" t="s">
        <v>44</v>
      </c>
      <c r="E24" s="76" t="s">
        <v>45</v>
      </c>
      <c r="F24" s="70" t="s">
        <v>122</v>
      </c>
      <c r="G24" s="27" t="s">
        <v>123</v>
      </c>
      <c r="H24" s="76" t="s">
        <v>102</v>
      </c>
      <c r="I24" s="76" t="s">
        <v>178</v>
      </c>
      <c r="J24" s="70" t="s">
        <v>179</v>
      </c>
      <c r="K24" s="70" t="s">
        <v>180</v>
      </c>
      <c r="L24" s="70" t="s">
        <v>181</v>
      </c>
      <c r="M24" s="98" t="s">
        <v>231</v>
      </c>
      <c r="N24" s="30">
        <v>31</v>
      </c>
      <c r="O24" s="72">
        <v>31</v>
      </c>
      <c r="P24" s="76" t="s">
        <v>101</v>
      </c>
      <c r="Q24" s="27" t="s">
        <v>63</v>
      </c>
      <c r="R24" s="72">
        <v>40</v>
      </c>
      <c r="S24" s="57">
        <f>R24/N24</f>
        <v>1.2903225806451613</v>
      </c>
      <c r="T24" s="72">
        <v>40</v>
      </c>
      <c r="U24" s="57">
        <v>1</v>
      </c>
    </row>
    <row r="25" spans="1:21" ht="141" customHeight="1" x14ac:dyDescent="0.25">
      <c r="A25" s="32">
        <v>19</v>
      </c>
      <c r="B25" s="32">
        <v>201600584</v>
      </c>
      <c r="C25" s="97"/>
      <c r="D25" s="76" t="s">
        <v>44</v>
      </c>
      <c r="E25" s="34" t="s">
        <v>232</v>
      </c>
      <c r="F25" s="71" t="s">
        <v>233</v>
      </c>
      <c r="G25" s="27" t="s">
        <v>234</v>
      </c>
      <c r="H25" s="34" t="s">
        <v>235</v>
      </c>
      <c r="I25" s="34" t="s">
        <v>236</v>
      </c>
      <c r="J25" s="71" t="s">
        <v>237</v>
      </c>
      <c r="K25" s="71" t="s">
        <v>238</v>
      </c>
      <c r="L25" s="71" t="s">
        <v>239</v>
      </c>
      <c r="M25" s="23" t="s">
        <v>240</v>
      </c>
      <c r="N25" s="108">
        <v>24</v>
      </c>
      <c r="O25" s="58">
        <v>24</v>
      </c>
      <c r="P25" s="58" t="s">
        <v>271</v>
      </c>
      <c r="Q25" s="58" t="s">
        <v>63</v>
      </c>
      <c r="R25" s="58">
        <v>24</v>
      </c>
      <c r="S25" s="59">
        <f>R25/N25</f>
        <v>1</v>
      </c>
      <c r="T25" s="58">
        <v>24</v>
      </c>
      <c r="U25" s="59">
        <f>T25/O25</f>
        <v>1</v>
      </c>
    </row>
    <row r="26" spans="1:21" ht="105.75" customHeight="1" x14ac:dyDescent="0.25">
      <c r="A26" s="32">
        <v>20</v>
      </c>
      <c r="B26" s="32">
        <v>2015005210</v>
      </c>
      <c r="C26" s="97"/>
      <c r="D26" s="76" t="s">
        <v>44</v>
      </c>
      <c r="E26" s="34" t="s">
        <v>241</v>
      </c>
      <c r="F26" s="71" t="s">
        <v>122</v>
      </c>
      <c r="G26" s="27" t="s">
        <v>124</v>
      </c>
      <c r="H26" s="34" t="s">
        <v>242</v>
      </c>
      <c r="I26" s="34" t="s">
        <v>176</v>
      </c>
      <c r="J26" s="79" t="s">
        <v>168</v>
      </c>
      <c r="K26" s="27" t="s">
        <v>174</v>
      </c>
      <c r="L26" s="27" t="s">
        <v>187</v>
      </c>
      <c r="M26" s="23" t="s">
        <v>243</v>
      </c>
      <c r="N26" s="30">
        <v>1</v>
      </c>
      <c r="O26" s="72">
        <v>1</v>
      </c>
      <c r="P26" s="34" t="s">
        <v>83</v>
      </c>
      <c r="Q26" s="27" t="s">
        <v>244</v>
      </c>
      <c r="R26" s="32">
        <v>1</v>
      </c>
      <c r="S26" s="100">
        <f>R26/N26</f>
        <v>1</v>
      </c>
      <c r="T26" s="72">
        <v>1</v>
      </c>
      <c r="U26" s="57">
        <f>T26/O26</f>
        <v>1</v>
      </c>
    </row>
    <row r="27" spans="1:21" ht="166.5" customHeight="1" x14ac:dyDescent="0.25">
      <c r="A27" s="32">
        <v>21</v>
      </c>
      <c r="B27" s="32">
        <v>2015005310</v>
      </c>
      <c r="C27" s="97"/>
      <c r="D27" s="76" t="s">
        <v>44</v>
      </c>
      <c r="E27" s="34" t="s">
        <v>241</v>
      </c>
      <c r="F27" s="71" t="s">
        <v>122</v>
      </c>
      <c r="G27" s="27" t="s">
        <v>124</v>
      </c>
      <c r="H27" s="34" t="s">
        <v>242</v>
      </c>
      <c r="I27" s="34" t="s">
        <v>176</v>
      </c>
      <c r="J27" s="79" t="s">
        <v>168</v>
      </c>
      <c r="K27" s="27" t="s">
        <v>174</v>
      </c>
      <c r="L27" s="79" t="s">
        <v>187</v>
      </c>
      <c r="M27" s="23" t="s">
        <v>245</v>
      </c>
      <c r="N27" s="30">
        <v>5</v>
      </c>
      <c r="O27" s="72">
        <v>34</v>
      </c>
      <c r="P27" s="34" t="s">
        <v>89</v>
      </c>
      <c r="Q27" s="27" t="s">
        <v>244</v>
      </c>
      <c r="R27" s="72">
        <v>0</v>
      </c>
      <c r="S27" s="57">
        <f>R27/N27</f>
        <v>0</v>
      </c>
      <c r="T27" s="72">
        <v>40</v>
      </c>
      <c r="U27" s="57">
        <v>1</v>
      </c>
    </row>
    <row r="28" spans="1:21" ht="158.25" customHeight="1" x14ac:dyDescent="0.25">
      <c r="A28" s="32">
        <v>22</v>
      </c>
      <c r="B28" s="32">
        <v>201500544</v>
      </c>
      <c r="C28" s="97"/>
      <c r="D28" s="76" t="s">
        <v>44</v>
      </c>
      <c r="E28" s="34" t="s">
        <v>241</v>
      </c>
      <c r="F28" s="71" t="s">
        <v>122</v>
      </c>
      <c r="G28" s="27" t="s">
        <v>124</v>
      </c>
      <c r="H28" s="34" t="s">
        <v>242</v>
      </c>
      <c r="I28" s="34" t="s">
        <v>178</v>
      </c>
      <c r="J28" s="34" t="s">
        <v>179</v>
      </c>
      <c r="K28" s="71" t="s">
        <v>180</v>
      </c>
      <c r="L28" s="87" t="s">
        <v>246</v>
      </c>
      <c r="M28" s="23" t="s">
        <v>247</v>
      </c>
      <c r="N28" s="72">
        <v>0</v>
      </c>
      <c r="O28" s="72">
        <v>1</v>
      </c>
      <c r="P28" s="72" t="s">
        <v>248</v>
      </c>
      <c r="Q28" s="27" t="s">
        <v>244</v>
      </c>
      <c r="R28" s="72">
        <v>0</v>
      </c>
      <c r="S28" s="57">
        <v>0</v>
      </c>
      <c r="T28" s="72">
        <v>0.5</v>
      </c>
      <c r="U28" s="57">
        <f>T28/O28</f>
        <v>0.5</v>
      </c>
    </row>
    <row r="29" spans="1:21" ht="31.5" x14ac:dyDescent="0.25">
      <c r="T29" s="99" t="s">
        <v>138</v>
      </c>
      <c r="U29" s="49">
        <f>SUM(U8:U28)/21</f>
        <v>0.88095238095238093</v>
      </c>
    </row>
    <row r="30" spans="1:21" ht="47.25" x14ac:dyDescent="0.25">
      <c r="T30" s="20" t="s">
        <v>139</v>
      </c>
      <c r="U30" s="100">
        <f>U29*0.2</f>
        <v>0.1761904761904762</v>
      </c>
    </row>
    <row r="32" spans="1:21" ht="66" customHeight="1" x14ac:dyDescent="0.25"/>
    <row r="36" spans="2:5" ht="15.75" x14ac:dyDescent="0.25">
      <c r="B36" s="138" t="s">
        <v>12</v>
      </c>
      <c r="C36" s="139"/>
      <c r="D36" s="140">
        <v>466592851</v>
      </c>
      <c r="E36" s="141"/>
    </row>
    <row r="37" spans="2:5" ht="15.75" x14ac:dyDescent="0.25">
      <c r="B37" s="114" t="s">
        <v>13</v>
      </c>
      <c r="C37" s="115"/>
      <c r="D37" s="118"/>
      <c r="E37" s="119"/>
    </row>
    <row r="38" spans="2:5" ht="15.75" x14ac:dyDescent="0.25">
      <c r="B38" s="112" t="s">
        <v>14</v>
      </c>
      <c r="C38" s="113"/>
      <c r="D38" s="118"/>
      <c r="E38" s="119"/>
    </row>
    <row r="39" spans="2:5" ht="15.75" x14ac:dyDescent="0.25">
      <c r="B39" s="112" t="s">
        <v>15</v>
      </c>
      <c r="C39" s="113"/>
      <c r="D39" s="116"/>
      <c r="E39" s="117"/>
    </row>
    <row r="40" spans="2:5" ht="15.75" x14ac:dyDescent="0.25">
      <c r="B40" s="112" t="s">
        <v>8</v>
      </c>
      <c r="C40" s="113"/>
      <c r="D40" s="114"/>
      <c r="E40" s="115"/>
    </row>
  </sheetData>
  <mergeCells count="19">
    <mergeCell ref="B39:C39"/>
    <mergeCell ref="D39:E39"/>
    <mergeCell ref="B40:C40"/>
    <mergeCell ref="D40:E40"/>
    <mergeCell ref="B36:C36"/>
    <mergeCell ref="D36:E36"/>
    <mergeCell ref="B37:C37"/>
    <mergeCell ref="D37:E37"/>
    <mergeCell ref="B38:C38"/>
    <mergeCell ref="D38:E38"/>
    <mergeCell ref="T6:U6"/>
    <mergeCell ref="A6:Q6"/>
    <mergeCell ref="R6:S6"/>
    <mergeCell ref="A1:F2"/>
    <mergeCell ref="A3:U5"/>
    <mergeCell ref="N2:U2"/>
    <mergeCell ref="G1:U1"/>
    <mergeCell ref="J2:M2"/>
    <mergeCell ref="G2:I2"/>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2"/>
  <sheetViews>
    <sheetView topLeftCell="I8" zoomScale="80" zoomScaleNormal="80" workbookViewId="0">
      <selection activeCell="U15" sqref="U15"/>
    </sheetView>
  </sheetViews>
  <sheetFormatPr baseColWidth="10" defaultRowHeight="15" x14ac:dyDescent="0.25"/>
  <cols>
    <col min="1" max="1" width="5.625" customWidth="1"/>
    <col min="2" max="2" width="17" customWidth="1"/>
    <col min="3" max="3" width="18.625" customWidth="1"/>
    <col min="4" max="4" width="23.625" customWidth="1"/>
    <col min="5" max="5" width="19.875" customWidth="1"/>
    <col min="6" max="6" width="23.25" customWidth="1"/>
    <col min="7" max="7" width="19" customWidth="1"/>
    <col min="8" max="8" width="29.375" customWidth="1"/>
    <col min="9" max="11" width="22" customWidth="1"/>
    <col min="12" max="12" width="27.25" customWidth="1"/>
    <col min="13" max="13" width="27.75" customWidth="1"/>
    <col min="14" max="14" width="22.625" customWidth="1"/>
    <col min="15" max="15" width="21.75" customWidth="1"/>
    <col min="16" max="16" width="21.875" customWidth="1"/>
    <col min="17" max="17" width="21.25" customWidth="1"/>
    <col min="18" max="18" width="18.625" customWidth="1"/>
    <col min="19" max="19" width="18.25" customWidth="1"/>
    <col min="20" max="20" width="19.25" customWidth="1"/>
    <col min="21" max="21" width="19.875" customWidth="1"/>
  </cols>
  <sheetData>
    <row r="1" spans="1:21" ht="66" customHeight="1" x14ac:dyDescent="0.25">
      <c r="A1" s="132"/>
      <c r="B1" s="132"/>
      <c r="C1" s="132"/>
      <c r="D1" s="132"/>
      <c r="E1" s="132"/>
      <c r="F1" s="133"/>
      <c r="G1" s="142" t="s">
        <v>19</v>
      </c>
      <c r="H1" s="142"/>
      <c r="I1" s="142"/>
      <c r="J1" s="142"/>
      <c r="K1" s="142"/>
      <c r="L1" s="142"/>
      <c r="M1" s="142"/>
      <c r="N1" s="142"/>
      <c r="O1" s="142"/>
      <c r="P1" s="142"/>
      <c r="Q1" s="142"/>
      <c r="R1" s="142"/>
      <c r="S1" s="142"/>
      <c r="T1" s="142"/>
      <c r="U1" s="142"/>
    </row>
    <row r="2" spans="1:21" ht="36" customHeight="1" x14ac:dyDescent="0.25">
      <c r="A2" s="132"/>
      <c r="B2" s="132"/>
      <c r="C2" s="132"/>
      <c r="D2" s="132"/>
      <c r="E2" s="132"/>
      <c r="F2" s="133"/>
      <c r="G2" s="125" t="s">
        <v>18</v>
      </c>
      <c r="H2" s="125"/>
      <c r="I2" s="125"/>
      <c r="J2" s="125" t="s">
        <v>20</v>
      </c>
      <c r="K2" s="125"/>
      <c r="L2" s="125"/>
      <c r="M2" s="125"/>
      <c r="N2" s="125" t="s">
        <v>0</v>
      </c>
      <c r="O2" s="125"/>
      <c r="P2" s="125"/>
      <c r="Q2" s="125"/>
      <c r="R2" s="125"/>
      <c r="S2" s="125"/>
      <c r="T2" s="125"/>
      <c r="U2" s="125"/>
    </row>
    <row r="3" spans="1:21" ht="15.75" customHeight="1" x14ac:dyDescent="0.25">
      <c r="A3" s="134" t="s">
        <v>32</v>
      </c>
      <c r="B3" s="134"/>
      <c r="C3" s="134"/>
      <c r="D3" s="134"/>
      <c r="E3" s="134"/>
      <c r="F3" s="134"/>
      <c r="G3" s="134"/>
      <c r="H3" s="134"/>
      <c r="I3" s="134"/>
      <c r="J3" s="134"/>
      <c r="K3" s="134"/>
      <c r="L3" s="134"/>
      <c r="M3" s="134"/>
      <c r="N3" s="134"/>
      <c r="O3" s="134"/>
      <c r="P3" s="134"/>
      <c r="Q3" s="134"/>
      <c r="R3" s="134"/>
      <c r="S3" s="134"/>
      <c r="T3" s="134"/>
      <c r="U3" s="134"/>
    </row>
    <row r="4" spans="1:21" ht="15.75" customHeight="1" x14ac:dyDescent="0.25">
      <c r="A4" s="134"/>
      <c r="B4" s="134"/>
      <c r="C4" s="134"/>
      <c r="D4" s="134"/>
      <c r="E4" s="134"/>
      <c r="F4" s="134"/>
      <c r="G4" s="134"/>
      <c r="H4" s="134"/>
      <c r="I4" s="134"/>
      <c r="J4" s="134"/>
      <c r="K4" s="134"/>
      <c r="L4" s="134"/>
      <c r="M4" s="134"/>
      <c r="N4" s="134"/>
      <c r="O4" s="134"/>
      <c r="P4" s="134"/>
      <c r="Q4" s="134"/>
      <c r="R4" s="134"/>
      <c r="S4" s="134"/>
      <c r="T4" s="134"/>
      <c r="U4" s="134"/>
    </row>
    <row r="5" spans="1:21" ht="15.75" customHeight="1" x14ac:dyDescent="0.25">
      <c r="A5" s="134"/>
      <c r="B5" s="134"/>
      <c r="C5" s="134"/>
      <c r="D5" s="134"/>
      <c r="E5" s="134"/>
      <c r="F5" s="134"/>
      <c r="G5" s="134"/>
      <c r="H5" s="134"/>
      <c r="I5" s="134"/>
      <c r="J5" s="134"/>
      <c r="K5" s="134"/>
      <c r="L5" s="134"/>
      <c r="M5" s="134"/>
      <c r="N5" s="134"/>
      <c r="O5" s="134"/>
      <c r="P5" s="134"/>
      <c r="Q5" s="134"/>
      <c r="R5" s="134"/>
      <c r="S5" s="134"/>
      <c r="T5" s="134"/>
      <c r="U5" s="134"/>
    </row>
    <row r="6" spans="1:21" ht="15.75" x14ac:dyDescent="0.25">
      <c r="A6" s="127" t="s">
        <v>1</v>
      </c>
      <c r="B6" s="127"/>
      <c r="C6" s="127"/>
      <c r="D6" s="127"/>
      <c r="E6" s="127"/>
      <c r="F6" s="127"/>
      <c r="G6" s="127"/>
      <c r="H6" s="127"/>
      <c r="I6" s="127"/>
      <c r="J6" s="127"/>
      <c r="K6" s="127"/>
      <c r="L6" s="127"/>
      <c r="M6" s="127"/>
      <c r="N6" s="127"/>
      <c r="O6" s="127"/>
      <c r="P6" s="127"/>
      <c r="Q6" s="127"/>
      <c r="R6" s="128" t="s">
        <v>207</v>
      </c>
      <c r="S6" s="129"/>
      <c r="T6" s="128" t="s">
        <v>208</v>
      </c>
      <c r="U6" s="129"/>
    </row>
    <row r="7" spans="1:21" ht="74.25" customHeight="1" x14ac:dyDescent="0.25">
      <c r="A7" s="11" t="s">
        <v>2</v>
      </c>
      <c r="B7" s="11" t="s">
        <v>3</v>
      </c>
      <c r="C7" s="11" t="s">
        <v>4</v>
      </c>
      <c r="D7" s="73" t="s">
        <v>159</v>
      </c>
      <c r="E7" s="73" t="s">
        <v>160</v>
      </c>
      <c r="F7" s="73" t="s">
        <v>161</v>
      </c>
      <c r="G7" s="73" t="s">
        <v>162</v>
      </c>
      <c r="H7" s="73" t="s">
        <v>163</v>
      </c>
      <c r="I7" s="73" t="s">
        <v>164</v>
      </c>
      <c r="J7" s="73" t="s">
        <v>165</v>
      </c>
      <c r="K7" s="73" t="s">
        <v>166</v>
      </c>
      <c r="L7" s="73" t="s">
        <v>167</v>
      </c>
      <c r="M7" s="11" t="s">
        <v>6</v>
      </c>
      <c r="N7" s="11" t="s">
        <v>10</v>
      </c>
      <c r="O7" s="11" t="s">
        <v>11</v>
      </c>
      <c r="P7" s="11" t="s">
        <v>9</v>
      </c>
      <c r="Q7" s="11" t="s">
        <v>7</v>
      </c>
      <c r="R7" s="12" t="s">
        <v>16</v>
      </c>
      <c r="S7" s="12" t="s">
        <v>17</v>
      </c>
      <c r="T7" s="12" t="s">
        <v>16</v>
      </c>
      <c r="U7" s="12" t="s">
        <v>17</v>
      </c>
    </row>
    <row r="8" spans="1:21" s="10" customFormat="1" ht="121.5" customHeight="1" x14ac:dyDescent="0.25">
      <c r="A8" s="29">
        <v>1</v>
      </c>
      <c r="B8" s="27">
        <v>201600245</v>
      </c>
      <c r="C8" s="27">
        <v>120197</v>
      </c>
      <c r="D8" s="28" t="s">
        <v>80</v>
      </c>
      <c r="E8" s="28" t="s">
        <v>81</v>
      </c>
      <c r="F8" s="27" t="s">
        <v>125</v>
      </c>
      <c r="G8" s="27" t="s">
        <v>126</v>
      </c>
      <c r="H8" s="38" t="s">
        <v>33</v>
      </c>
      <c r="I8" s="38" t="s">
        <v>202</v>
      </c>
      <c r="J8" s="38" t="s">
        <v>203</v>
      </c>
      <c r="K8" s="38" t="s">
        <v>204</v>
      </c>
      <c r="L8" s="86" t="s">
        <v>205</v>
      </c>
      <c r="M8" s="80" t="s">
        <v>34</v>
      </c>
      <c r="N8" s="37">
        <v>3</v>
      </c>
      <c r="O8" s="30">
        <v>3</v>
      </c>
      <c r="P8" s="31" t="s">
        <v>35</v>
      </c>
      <c r="Q8" s="27" t="s">
        <v>107</v>
      </c>
      <c r="R8" s="29">
        <v>3</v>
      </c>
      <c r="S8" s="50">
        <f>R8/N8</f>
        <v>1</v>
      </c>
      <c r="T8" s="75">
        <v>3</v>
      </c>
      <c r="U8" s="50">
        <f t="shared" ref="U8:U13" si="0">T8/O8</f>
        <v>1</v>
      </c>
    </row>
    <row r="9" spans="1:21" ht="87.75" customHeight="1" x14ac:dyDescent="0.25">
      <c r="A9" s="29">
        <v>2</v>
      </c>
      <c r="B9" s="29">
        <v>201600217</v>
      </c>
      <c r="C9" s="27">
        <v>120197</v>
      </c>
      <c r="D9" s="28" t="s">
        <v>80</v>
      </c>
      <c r="E9" s="28" t="s">
        <v>81</v>
      </c>
      <c r="F9" s="27" t="s">
        <v>125</v>
      </c>
      <c r="G9" s="28" t="s">
        <v>112</v>
      </c>
      <c r="H9" s="28" t="s">
        <v>109</v>
      </c>
      <c r="I9" s="38" t="s">
        <v>202</v>
      </c>
      <c r="J9" s="38" t="s">
        <v>203</v>
      </c>
      <c r="K9" s="76" t="s">
        <v>112</v>
      </c>
      <c r="L9" s="70" t="s">
        <v>206</v>
      </c>
      <c r="M9" s="70" t="s">
        <v>135</v>
      </c>
      <c r="N9" s="29">
        <v>2</v>
      </c>
      <c r="O9" s="29">
        <v>2</v>
      </c>
      <c r="P9" s="28" t="s">
        <v>112</v>
      </c>
      <c r="Q9" s="28" t="s">
        <v>113</v>
      </c>
      <c r="R9" s="29">
        <v>2</v>
      </c>
      <c r="S9" s="50">
        <f>R9/N9</f>
        <v>1</v>
      </c>
      <c r="T9" s="75">
        <v>2</v>
      </c>
      <c r="U9" s="50">
        <f t="shared" si="0"/>
        <v>1</v>
      </c>
    </row>
    <row r="10" spans="1:21" ht="94.5" x14ac:dyDescent="0.25">
      <c r="A10" s="29">
        <v>3</v>
      </c>
      <c r="B10" s="29">
        <v>201600217</v>
      </c>
      <c r="C10" s="27">
        <v>120197</v>
      </c>
      <c r="D10" s="28" t="s">
        <v>80</v>
      </c>
      <c r="E10" s="28" t="s">
        <v>81</v>
      </c>
      <c r="F10" s="27" t="s">
        <v>125</v>
      </c>
      <c r="G10" s="28" t="s">
        <v>112</v>
      </c>
      <c r="H10" s="28" t="s">
        <v>109</v>
      </c>
      <c r="I10" s="38" t="s">
        <v>202</v>
      </c>
      <c r="J10" s="38" t="s">
        <v>203</v>
      </c>
      <c r="K10" s="76" t="s">
        <v>112</v>
      </c>
      <c r="L10" s="70" t="s">
        <v>206</v>
      </c>
      <c r="M10" s="70" t="s">
        <v>110</v>
      </c>
      <c r="N10" s="29">
        <v>1</v>
      </c>
      <c r="O10" s="29">
        <v>1</v>
      </c>
      <c r="P10" s="28" t="s">
        <v>112</v>
      </c>
      <c r="Q10" s="28" t="s">
        <v>113</v>
      </c>
      <c r="R10" s="29">
        <v>1</v>
      </c>
      <c r="S10" s="50">
        <f t="shared" ref="S10:S13" si="1">R10/N10</f>
        <v>1</v>
      </c>
      <c r="T10" s="75">
        <v>1</v>
      </c>
      <c r="U10" s="50">
        <f t="shared" si="0"/>
        <v>1</v>
      </c>
    </row>
    <row r="11" spans="1:21" ht="94.5" x14ac:dyDescent="0.25">
      <c r="A11" s="29">
        <v>4</v>
      </c>
      <c r="B11" s="29">
        <v>201600217</v>
      </c>
      <c r="C11" s="27">
        <v>120197</v>
      </c>
      <c r="D11" s="28" t="s">
        <v>80</v>
      </c>
      <c r="E11" s="28" t="s">
        <v>81</v>
      </c>
      <c r="F11" s="27" t="s">
        <v>125</v>
      </c>
      <c r="G11" s="28" t="s">
        <v>112</v>
      </c>
      <c r="H11" s="28" t="s">
        <v>109</v>
      </c>
      <c r="I11" s="38" t="s">
        <v>202</v>
      </c>
      <c r="J11" s="38" t="s">
        <v>203</v>
      </c>
      <c r="K11" s="76" t="s">
        <v>112</v>
      </c>
      <c r="L11" s="70" t="s">
        <v>206</v>
      </c>
      <c r="M11" s="70" t="s">
        <v>111</v>
      </c>
      <c r="N11" s="29">
        <v>1</v>
      </c>
      <c r="O11" s="29">
        <v>1</v>
      </c>
      <c r="P11" s="28" t="s">
        <v>112</v>
      </c>
      <c r="Q11" s="28" t="s">
        <v>113</v>
      </c>
      <c r="R11" s="29">
        <v>1</v>
      </c>
      <c r="S11" s="50">
        <f t="shared" si="1"/>
        <v>1</v>
      </c>
      <c r="T11" s="75">
        <v>1</v>
      </c>
      <c r="U11" s="50">
        <f t="shared" si="0"/>
        <v>1</v>
      </c>
    </row>
    <row r="12" spans="1:21" ht="94.5" x14ac:dyDescent="0.25">
      <c r="A12" s="29">
        <v>5</v>
      </c>
      <c r="B12" s="28">
        <v>2016005211</v>
      </c>
      <c r="C12" s="27">
        <v>120197</v>
      </c>
      <c r="D12" s="28" t="s">
        <v>80</v>
      </c>
      <c r="E12" s="28" t="s">
        <v>81</v>
      </c>
      <c r="F12" s="27" t="s">
        <v>125</v>
      </c>
      <c r="G12" s="28" t="s">
        <v>131</v>
      </c>
      <c r="H12" s="28" t="s">
        <v>33</v>
      </c>
      <c r="I12" s="38" t="s">
        <v>202</v>
      </c>
      <c r="J12" s="70" t="s">
        <v>171</v>
      </c>
      <c r="K12" s="70" t="s">
        <v>172</v>
      </c>
      <c r="L12" s="70" t="s">
        <v>173</v>
      </c>
      <c r="M12" s="70" t="s">
        <v>84</v>
      </c>
      <c r="N12" s="32">
        <v>1</v>
      </c>
      <c r="O12" s="29">
        <v>1</v>
      </c>
      <c r="P12" s="35" t="s">
        <v>83</v>
      </c>
      <c r="Q12" s="29" t="s">
        <v>82</v>
      </c>
      <c r="R12" s="29">
        <v>1</v>
      </c>
      <c r="S12" s="50">
        <f t="shared" si="1"/>
        <v>1</v>
      </c>
      <c r="T12" s="75">
        <v>1</v>
      </c>
      <c r="U12" s="50">
        <f t="shared" si="0"/>
        <v>1</v>
      </c>
    </row>
    <row r="13" spans="1:21" ht="94.5" x14ac:dyDescent="0.25">
      <c r="A13" s="29">
        <v>6</v>
      </c>
      <c r="B13" s="28">
        <v>2016005211</v>
      </c>
      <c r="C13" s="27">
        <v>120197</v>
      </c>
      <c r="D13" s="28" t="s">
        <v>80</v>
      </c>
      <c r="E13" s="28" t="s">
        <v>81</v>
      </c>
      <c r="F13" s="27" t="s">
        <v>125</v>
      </c>
      <c r="G13" s="28" t="s">
        <v>131</v>
      </c>
      <c r="H13" s="28" t="s">
        <v>33</v>
      </c>
      <c r="I13" s="38" t="s">
        <v>202</v>
      </c>
      <c r="J13" s="70" t="s">
        <v>171</v>
      </c>
      <c r="K13" s="70" t="s">
        <v>172</v>
      </c>
      <c r="L13" s="70" t="s">
        <v>173</v>
      </c>
      <c r="M13" s="81" t="s">
        <v>85</v>
      </c>
      <c r="N13" s="32">
        <v>1</v>
      </c>
      <c r="O13" s="29">
        <v>1</v>
      </c>
      <c r="P13" s="35" t="s">
        <v>83</v>
      </c>
      <c r="Q13" s="29" t="s">
        <v>82</v>
      </c>
      <c r="R13" s="29">
        <v>1</v>
      </c>
      <c r="S13" s="50">
        <f t="shared" si="1"/>
        <v>1</v>
      </c>
      <c r="T13" s="75">
        <v>1</v>
      </c>
      <c r="U13" s="50">
        <f t="shared" si="0"/>
        <v>1</v>
      </c>
    </row>
    <row r="14" spans="1:21" ht="31.5" x14ac:dyDescent="0.25">
      <c r="B14" s="96"/>
      <c r="T14" s="20" t="s">
        <v>138</v>
      </c>
      <c r="U14" s="51">
        <f>SUM(U8:U13)/6</f>
        <v>1</v>
      </c>
    </row>
    <row r="15" spans="1:21" ht="48.75" customHeight="1" x14ac:dyDescent="0.25">
      <c r="T15" s="20" t="s">
        <v>139</v>
      </c>
      <c r="U15" s="51">
        <f>U14*0.16</f>
        <v>0.16</v>
      </c>
    </row>
    <row r="18" spans="2:5" ht="15.75" x14ac:dyDescent="0.25">
      <c r="B18" s="114" t="s">
        <v>12</v>
      </c>
      <c r="C18" s="115"/>
      <c r="D18" s="118">
        <v>149795997</v>
      </c>
      <c r="E18" s="119"/>
    </row>
    <row r="19" spans="2:5" ht="15.75" x14ac:dyDescent="0.25">
      <c r="B19" s="114" t="s">
        <v>13</v>
      </c>
      <c r="C19" s="115"/>
      <c r="D19" s="118"/>
      <c r="E19" s="119"/>
    </row>
    <row r="20" spans="2:5" ht="15.75" x14ac:dyDescent="0.25">
      <c r="B20" s="112" t="s">
        <v>14</v>
      </c>
      <c r="C20" s="113"/>
      <c r="D20" s="118"/>
      <c r="E20" s="119"/>
    </row>
    <row r="21" spans="2:5" ht="15.75" x14ac:dyDescent="0.25">
      <c r="B21" s="112" t="s">
        <v>15</v>
      </c>
      <c r="C21" s="113"/>
      <c r="D21" s="116"/>
      <c r="E21" s="117"/>
    </row>
    <row r="22" spans="2:5" ht="15.75" x14ac:dyDescent="0.25">
      <c r="B22" s="112" t="s">
        <v>8</v>
      </c>
      <c r="C22" s="113"/>
      <c r="D22" s="114"/>
      <c r="E22" s="115"/>
    </row>
  </sheetData>
  <mergeCells count="19">
    <mergeCell ref="B21:C21"/>
    <mergeCell ref="D21:E21"/>
    <mergeCell ref="B22:C22"/>
    <mergeCell ref="D22:E22"/>
    <mergeCell ref="B18:C18"/>
    <mergeCell ref="D18:E18"/>
    <mergeCell ref="B19:C19"/>
    <mergeCell ref="D19:E19"/>
    <mergeCell ref="B20:C20"/>
    <mergeCell ref="D20:E20"/>
    <mergeCell ref="T6:U6"/>
    <mergeCell ref="A3:U5"/>
    <mergeCell ref="N2:U2"/>
    <mergeCell ref="G1:U1"/>
    <mergeCell ref="J2:M2"/>
    <mergeCell ref="G2:I2"/>
    <mergeCell ref="A6:Q6"/>
    <mergeCell ref="R6:S6"/>
    <mergeCell ref="A1:F2"/>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0"/>
  <sheetViews>
    <sheetView topLeftCell="K13" zoomScale="80" zoomScaleNormal="80" workbookViewId="0">
      <selection activeCell="U15" sqref="U15"/>
    </sheetView>
  </sheetViews>
  <sheetFormatPr baseColWidth="10" defaultRowHeight="15" x14ac:dyDescent="0.25"/>
  <cols>
    <col min="1" max="1" width="3.875" customWidth="1"/>
    <col min="2" max="2" width="13.25" customWidth="1"/>
    <col min="4" max="4" width="19.375" customWidth="1"/>
    <col min="5" max="5" width="22.875" customWidth="1"/>
    <col min="6" max="6" width="35.375" customWidth="1"/>
    <col min="7" max="7" width="15" customWidth="1"/>
    <col min="8" max="11" width="28.25" customWidth="1"/>
    <col min="12" max="12" width="39" customWidth="1"/>
    <col min="13" max="13" width="62.25" customWidth="1"/>
    <col min="14" max="14" width="15" customWidth="1"/>
    <col min="15" max="15" width="17" customWidth="1"/>
    <col min="16" max="16" width="25.75" customWidth="1"/>
    <col min="17" max="17" width="17.375" customWidth="1"/>
    <col min="18" max="18" width="13.75" customWidth="1"/>
    <col min="19" max="19" width="14.125" customWidth="1"/>
    <col min="20" max="20" width="14.75" customWidth="1"/>
    <col min="21" max="21" width="14.25" customWidth="1"/>
  </cols>
  <sheetData>
    <row r="1" spans="1:21" ht="52.5" customHeight="1" x14ac:dyDescent="0.25">
      <c r="A1" s="122"/>
      <c r="B1" s="122"/>
      <c r="C1" s="122"/>
      <c r="D1" s="122"/>
      <c r="E1" s="122"/>
      <c r="F1" s="123"/>
      <c r="G1" s="126" t="s">
        <v>19</v>
      </c>
      <c r="H1" s="126"/>
      <c r="I1" s="126"/>
      <c r="J1" s="126"/>
      <c r="K1" s="126"/>
      <c r="L1" s="126"/>
      <c r="M1" s="126"/>
      <c r="N1" s="126"/>
      <c r="O1" s="126"/>
      <c r="P1" s="126"/>
      <c r="Q1" s="126"/>
      <c r="R1" s="126"/>
      <c r="S1" s="126"/>
      <c r="T1" s="126"/>
      <c r="U1" s="126"/>
    </row>
    <row r="2" spans="1:21" ht="25.5" customHeight="1" x14ac:dyDescent="0.25">
      <c r="A2" s="122"/>
      <c r="B2" s="122"/>
      <c r="C2" s="122"/>
      <c r="D2" s="122"/>
      <c r="E2" s="122"/>
      <c r="F2" s="123"/>
      <c r="G2" s="125" t="s">
        <v>18</v>
      </c>
      <c r="H2" s="125"/>
      <c r="I2" s="125"/>
      <c r="J2" s="125" t="s">
        <v>20</v>
      </c>
      <c r="K2" s="125"/>
      <c r="L2" s="125"/>
      <c r="M2" s="125"/>
      <c r="N2" s="125" t="s">
        <v>0</v>
      </c>
      <c r="O2" s="125"/>
      <c r="P2" s="125"/>
      <c r="Q2" s="125"/>
      <c r="R2" s="125"/>
      <c r="S2" s="125"/>
      <c r="T2" s="125"/>
      <c r="U2" s="125"/>
    </row>
    <row r="3" spans="1:21" ht="15.75" customHeight="1" x14ac:dyDescent="0.25">
      <c r="A3" s="124" t="s">
        <v>32</v>
      </c>
      <c r="B3" s="124"/>
      <c r="C3" s="124"/>
      <c r="D3" s="124"/>
      <c r="E3" s="124"/>
      <c r="F3" s="124"/>
      <c r="G3" s="124"/>
      <c r="H3" s="124"/>
      <c r="I3" s="124"/>
      <c r="J3" s="124"/>
      <c r="K3" s="124"/>
      <c r="L3" s="124"/>
      <c r="M3" s="124"/>
      <c r="N3" s="124"/>
      <c r="O3" s="124"/>
      <c r="P3" s="124"/>
      <c r="Q3" s="124"/>
      <c r="R3" s="124"/>
      <c r="S3" s="124"/>
      <c r="T3" s="124"/>
      <c r="U3" s="124"/>
    </row>
    <row r="4" spans="1:21" ht="15.75" customHeight="1" x14ac:dyDescent="0.25">
      <c r="A4" s="124"/>
      <c r="B4" s="124"/>
      <c r="C4" s="124"/>
      <c r="D4" s="124"/>
      <c r="E4" s="124"/>
      <c r="F4" s="124"/>
      <c r="G4" s="124"/>
      <c r="H4" s="124"/>
      <c r="I4" s="124"/>
      <c r="J4" s="124"/>
      <c r="K4" s="124"/>
      <c r="L4" s="124"/>
      <c r="M4" s="124"/>
      <c r="N4" s="124"/>
      <c r="O4" s="124"/>
      <c r="P4" s="124"/>
      <c r="Q4" s="124"/>
      <c r="R4" s="124"/>
      <c r="S4" s="124"/>
      <c r="T4" s="124"/>
      <c r="U4" s="124"/>
    </row>
    <row r="5" spans="1:21" ht="15.75" customHeight="1" x14ac:dyDescent="0.25">
      <c r="A5" s="124"/>
      <c r="B5" s="124"/>
      <c r="C5" s="124"/>
      <c r="D5" s="124"/>
      <c r="E5" s="124"/>
      <c r="F5" s="124"/>
      <c r="G5" s="124"/>
      <c r="H5" s="124"/>
      <c r="I5" s="124"/>
      <c r="J5" s="124"/>
      <c r="K5" s="124"/>
      <c r="L5" s="124"/>
      <c r="M5" s="124"/>
      <c r="N5" s="124"/>
      <c r="O5" s="124"/>
      <c r="P5" s="124"/>
      <c r="Q5" s="124"/>
      <c r="R5" s="124"/>
      <c r="S5" s="124"/>
      <c r="T5" s="124"/>
      <c r="U5" s="124"/>
    </row>
    <row r="6" spans="1:21" ht="15.75" x14ac:dyDescent="0.25">
      <c r="A6" s="130" t="s">
        <v>1</v>
      </c>
      <c r="B6" s="131"/>
      <c r="C6" s="131"/>
      <c r="D6" s="131"/>
      <c r="E6" s="131"/>
      <c r="F6" s="131"/>
      <c r="G6" s="131"/>
      <c r="H6" s="131"/>
      <c r="I6" s="131"/>
      <c r="J6" s="131"/>
      <c r="K6" s="131"/>
      <c r="L6" s="131"/>
      <c r="M6" s="131"/>
      <c r="N6" s="131"/>
      <c r="O6" s="131"/>
      <c r="P6" s="131"/>
      <c r="Q6" s="131"/>
      <c r="R6" s="143" t="s">
        <v>207</v>
      </c>
      <c r="S6" s="144"/>
      <c r="T6" s="143" t="s">
        <v>208</v>
      </c>
      <c r="U6" s="144"/>
    </row>
    <row r="7" spans="1:21" ht="93" customHeight="1" x14ac:dyDescent="0.25">
      <c r="A7" s="11" t="s">
        <v>2</v>
      </c>
      <c r="B7" s="11" t="s">
        <v>3</v>
      </c>
      <c r="C7" s="11" t="s">
        <v>4</v>
      </c>
      <c r="D7" s="73" t="s">
        <v>159</v>
      </c>
      <c r="E7" s="73" t="s">
        <v>160</v>
      </c>
      <c r="F7" s="73" t="s">
        <v>161</v>
      </c>
      <c r="G7" s="73" t="s">
        <v>162</v>
      </c>
      <c r="H7" s="73" t="s">
        <v>163</v>
      </c>
      <c r="I7" s="73" t="s">
        <v>164</v>
      </c>
      <c r="J7" s="73" t="s">
        <v>165</v>
      </c>
      <c r="K7" s="73" t="s">
        <v>166</v>
      </c>
      <c r="L7" s="73" t="s">
        <v>167</v>
      </c>
      <c r="M7" s="11" t="s">
        <v>6</v>
      </c>
      <c r="N7" s="11" t="s">
        <v>10</v>
      </c>
      <c r="O7" s="11" t="s">
        <v>11</v>
      </c>
      <c r="P7" s="11" t="s">
        <v>9</v>
      </c>
      <c r="Q7" s="11" t="s">
        <v>7</v>
      </c>
      <c r="R7" s="12" t="s">
        <v>16</v>
      </c>
      <c r="S7" s="12" t="s">
        <v>17</v>
      </c>
      <c r="T7" s="12" t="s">
        <v>16</v>
      </c>
      <c r="U7" s="12" t="s">
        <v>17</v>
      </c>
    </row>
    <row r="8" spans="1:21" ht="117.75" customHeight="1" x14ac:dyDescent="0.25">
      <c r="A8" s="29">
        <v>1</v>
      </c>
      <c r="B8" s="29">
        <v>201605115</v>
      </c>
      <c r="C8" s="29">
        <v>120197</v>
      </c>
      <c r="D8" s="28" t="s">
        <v>65</v>
      </c>
      <c r="E8" s="28" t="s">
        <v>66</v>
      </c>
      <c r="F8" s="70" t="s">
        <v>129</v>
      </c>
      <c r="G8" s="28" t="s">
        <v>128</v>
      </c>
      <c r="H8" s="28" t="s">
        <v>64</v>
      </c>
      <c r="I8" s="76" t="s">
        <v>212</v>
      </c>
      <c r="J8" s="76" t="s">
        <v>213</v>
      </c>
      <c r="K8" s="76" t="s">
        <v>214</v>
      </c>
      <c r="L8" s="76" t="s">
        <v>215</v>
      </c>
      <c r="M8" s="28" t="s">
        <v>67</v>
      </c>
      <c r="N8" s="29">
        <v>1</v>
      </c>
      <c r="O8" s="29">
        <v>1</v>
      </c>
      <c r="P8" s="28" t="s">
        <v>72</v>
      </c>
      <c r="Q8" s="29" t="s">
        <v>63</v>
      </c>
      <c r="R8" s="29">
        <v>1</v>
      </c>
      <c r="S8" s="50">
        <f>R8/N8</f>
        <v>1</v>
      </c>
      <c r="T8" s="75">
        <v>1</v>
      </c>
      <c r="U8" s="50">
        <f>T8/O8</f>
        <v>1</v>
      </c>
    </row>
    <row r="9" spans="1:21" ht="212.25" customHeight="1" x14ac:dyDescent="0.25">
      <c r="A9" s="29">
        <v>2</v>
      </c>
      <c r="B9" s="28">
        <v>201605114</v>
      </c>
      <c r="C9" s="36">
        <v>120197</v>
      </c>
      <c r="D9" s="28" t="s">
        <v>65</v>
      </c>
      <c r="E9" s="28" t="s">
        <v>68</v>
      </c>
      <c r="F9" s="70" t="s">
        <v>127</v>
      </c>
      <c r="G9" s="28" t="s">
        <v>128</v>
      </c>
      <c r="H9" s="28" t="s">
        <v>69</v>
      </c>
      <c r="I9" s="76" t="s">
        <v>212</v>
      </c>
      <c r="J9" s="76" t="s">
        <v>213</v>
      </c>
      <c r="K9" s="70" t="s">
        <v>216</v>
      </c>
      <c r="L9" s="70" t="s">
        <v>217</v>
      </c>
      <c r="M9" s="32" t="s">
        <v>70</v>
      </c>
      <c r="N9" s="32">
        <v>4</v>
      </c>
      <c r="O9" s="32">
        <v>3</v>
      </c>
      <c r="P9" s="34" t="s">
        <v>72</v>
      </c>
      <c r="Q9" s="32" t="s">
        <v>63</v>
      </c>
      <c r="R9" s="32">
        <v>4</v>
      </c>
      <c r="S9" s="53">
        <f t="shared" ref="S9:S12" si="0">R9/N9</f>
        <v>1</v>
      </c>
      <c r="T9" s="32">
        <v>3</v>
      </c>
      <c r="U9" s="53">
        <f>T9/O9</f>
        <v>1</v>
      </c>
    </row>
    <row r="10" spans="1:21" ht="123" customHeight="1" x14ac:dyDescent="0.25">
      <c r="A10" s="29">
        <v>3</v>
      </c>
      <c r="B10" s="29">
        <v>2016000515</v>
      </c>
      <c r="C10" s="36">
        <v>120197</v>
      </c>
      <c r="D10" s="28" t="s">
        <v>65</v>
      </c>
      <c r="E10" s="28" t="s">
        <v>66</v>
      </c>
      <c r="F10" s="70" t="s">
        <v>129</v>
      </c>
      <c r="G10" s="28" t="s">
        <v>130</v>
      </c>
      <c r="H10" s="28" t="s">
        <v>71</v>
      </c>
      <c r="I10" s="76" t="s">
        <v>194</v>
      </c>
      <c r="J10" s="76" t="s">
        <v>211</v>
      </c>
      <c r="K10" s="76" t="s">
        <v>210</v>
      </c>
      <c r="L10" s="76" t="s">
        <v>209</v>
      </c>
      <c r="M10" s="34" t="s">
        <v>74</v>
      </c>
      <c r="N10" s="32">
        <v>5</v>
      </c>
      <c r="O10" s="32">
        <v>5</v>
      </c>
      <c r="P10" s="32" t="s">
        <v>73</v>
      </c>
      <c r="Q10" s="32" t="s">
        <v>63</v>
      </c>
      <c r="R10" s="32">
        <v>5</v>
      </c>
      <c r="S10" s="53">
        <f t="shared" si="0"/>
        <v>1</v>
      </c>
      <c r="T10" s="32">
        <v>5</v>
      </c>
      <c r="U10" s="53">
        <f>T10/O10</f>
        <v>1</v>
      </c>
    </row>
    <row r="11" spans="1:21" ht="124.5" customHeight="1" x14ac:dyDescent="0.25">
      <c r="A11" s="29">
        <v>4</v>
      </c>
      <c r="B11" s="29">
        <v>2016000515</v>
      </c>
      <c r="C11" s="36">
        <v>120197</v>
      </c>
      <c r="D11" s="28" t="s">
        <v>65</v>
      </c>
      <c r="E11" s="28" t="s">
        <v>66</v>
      </c>
      <c r="F11" s="70" t="s">
        <v>129</v>
      </c>
      <c r="G11" s="28" t="s">
        <v>130</v>
      </c>
      <c r="H11" s="28" t="s">
        <v>71</v>
      </c>
      <c r="I11" s="76" t="s">
        <v>194</v>
      </c>
      <c r="J11" s="76" t="s">
        <v>211</v>
      </c>
      <c r="K11" s="76" t="s">
        <v>210</v>
      </c>
      <c r="L11" s="76" t="s">
        <v>209</v>
      </c>
      <c r="M11" s="34" t="s">
        <v>137</v>
      </c>
      <c r="N11" s="32">
        <v>5</v>
      </c>
      <c r="O11" s="32">
        <v>6</v>
      </c>
      <c r="P11" s="32" t="s">
        <v>73</v>
      </c>
      <c r="Q11" s="32" t="s">
        <v>63</v>
      </c>
      <c r="R11" s="32">
        <v>5</v>
      </c>
      <c r="S11" s="53">
        <f t="shared" si="0"/>
        <v>1</v>
      </c>
      <c r="T11" s="32">
        <v>6</v>
      </c>
      <c r="U11" s="53">
        <f>T11/O11</f>
        <v>1</v>
      </c>
    </row>
    <row r="12" spans="1:21" ht="131.25" customHeight="1" x14ac:dyDescent="0.25">
      <c r="A12" s="29">
        <v>5</v>
      </c>
      <c r="B12" s="29">
        <v>2016000515</v>
      </c>
      <c r="C12" s="36">
        <v>120197</v>
      </c>
      <c r="D12" s="28" t="s">
        <v>65</v>
      </c>
      <c r="E12" s="28" t="s">
        <v>66</v>
      </c>
      <c r="F12" s="70" t="s">
        <v>129</v>
      </c>
      <c r="G12" s="28" t="s">
        <v>130</v>
      </c>
      <c r="H12" s="28" t="s">
        <v>71</v>
      </c>
      <c r="I12" s="76" t="s">
        <v>194</v>
      </c>
      <c r="J12" s="76" t="s">
        <v>211</v>
      </c>
      <c r="K12" s="76" t="s">
        <v>210</v>
      </c>
      <c r="L12" s="76" t="s">
        <v>209</v>
      </c>
      <c r="M12" s="34" t="s">
        <v>136</v>
      </c>
      <c r="N12" s="32">
        <v>4</v>
      </c>
      <c r="O12" s="32">
        <v>6</v>
      </c>
      <c r="P12" s="32" t="s">
        <v>73</v>
      </c>
      <c r="Q12" s="32" t="s">
        <v>63</v>
      </c>
      <c r="R12" s="32">
        <v>4</v>
      </c>
      <c r="S12" s="53">
        <f t="shared" si="0"/>
        <v>1</v>
      </c>
      <c r="T12" s="32">
        <v>6</v>
      </c>
      <c r="U12" s="53">
        <f>6/6</f>
        <v>1</v>
      </c>
    </row>
    <row r="13" spans="1:21" ht="141.75" x14ac:dyDescent="0.25">
      <c r="A13" s="32">
        <v>6</v>
      </c>
      <c r="B13" s="32">
        <v>2015000512</v>
      </c>
      <c r="C13" s="97"/>
      <c r="D13" s="70" t="s">
        <v>65</v>
      </c>
      <c r="E13" s="76" t="s">
        <v>66</v>
      </c>
      <c r="F13" s="70" t="s">
        <v>129</v>
      </c>
      <c r="G13" s="76" t="s">
        <v>130</v>
      </c>
      <c r="H13" s="76" t="s">
        <v>71</v>
      </c>
      <c r="I13" s="76" t="s">
        <v>194</v>
      </c>
      <c r="J13" s="76" t="s">
        <v>211</v>
      </c>
      <c r="K13" s="76" t="s">
        <v>210</v>
      </c>
      <c r="L13" s="34" t="s">
        <v>230</v>
      </c>
      <c r="M13" s="71" t="s">
        <v>229</v>
      </c>
      <c r="N13" s="32">
        <v>0</v>
      </c>
      <c r="O13" s="58">
        <v>9.5</v>
      </c>
      <c r="P13" s="32" t="s">
        <v>73</v>
      </c>
      <c r="Q13" s="32" t="s">
        <v>63</v>
      </c>
      <c r="R13" s="58">
        <v>0</v>
      </c>
      <c r="S13" s="59">
        <v>0</v>
      </c>
      <c r="T13" s="58">
        <v>10.5</v>
      </c>
      <c r="U13" s="110">
        <f>O13/T13</f>
        <v>0.90476190476190477</v>
      </c>
    </row>
    <row r="14" spans="1:21" ht="31.5" x14ac:dyDescent="0.25">
      <c r="T14" s="20" t="s">
        <v>138</v>
      </c>
      <c r="U14" s="50">
        <f>SUM(U8:U13)/6</f>
        <v>0.98412698412698418</v>
      </c>
    </row>
    <row r="15" spans="1:21" ht="47.25" x14ac:dyDescent="0.25">
      <c r="T15" s="20" t="s">
        <v>139</v>
      </c>
      <c r="U15" s="53">
        <f>U14*0.18</f>
        <v>0.17714285714285716</v>
      </c>
    </row>
    <row r="16" spans="1:21" ht="15.75" x14ac:dyDescent="0.25">
      <c r="D16" s="114" t="s">
        <v>12</v>
      </c>
      <c r="E16" s="115"/>
      <c r="F16" s="118">
        <v>312971172</v>
      </c>
      <c r="G16" s="119"/>
    </row>
    <row r="17" spans="4:7" ht="15.75" x14ac:dyDescent="0.25">
      <c r="D17" s="114" t="s">
        <v>13</v>
      </c>
      <c r="E17" s="115"/>
      <c r="F17" s="118"/>
      <c r="G17" s="119"/>
    </row>
    <row r="18" spans="4:7" ht="15.75" x14ac:dyDescent="0.25">
      <c r="D18" s="112" t="s">
        <v>14</v>
      </c>
      <c r="E18" s="113"/>
      <c r="F18" s="118"/>
      <c r="G18" s="119"/>
    </row>
    <row r="19" spans="4:7" ht="15.75" x14ac:dyDescent="0.25">
      <c r="D19" s="112" t="s">
        <v>15</v>
      </c>
      <c r="E19" s="113"/>
      <c r="F19" s="116"/>
      <c r="G19" s="117"/>
    </row>
    <row r="20" spans="4:7" ht="15.75" x14ac:dyDescent="0.25">
      <c r="D20" s="112" t="s">
        <v>8</v>
      </c>
      <c r="E20" s="113"/>
      <c r="F20" s="114"/>
      <c r="G20" s="115"/>
    </row>
  </sheetData>
  <mergeCells count="19">
    <mergeCell ref="D19:E19"/>
    <mergeCell ref="F19:G19"/>
    <mergeCell ref="D20:E20"/>
    <mergeCell ref="F20:G20"/>
    <mergeCell ref="D16:E16"/>
    <mergeCell ref="F16:G16"/>
    <mergeCell ref="D17:E17"/>
    <mergeCell ref="F17:G17"/>
    <mergeCell ref="D18:E18"/>
    <mergeCell ref="F18:G18"/>
    <mergeCell ref="T6:U6"/>
    <mergeCell ref="A3:U5"/>
    <mergeCell ref="N2:U2"/>
    <mergeCell ref="G1:U1"/>
    <mergeCell ref="J2:M2"/>
    <mergeCell ref="G2:I2"/>
    <mergeCell ref="A6:Q6"/>
    <mergeCell ref="R6:S6"/>
    <mergeCell ref="A1:F2"/>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6"/>
  <sheetViews>
    <sheetView topLeftCell="J10" zoomScale="80" zoomScaleNormal="80" workbookViewId="0">
      <selection activeCell="U12" sqref="U12"/>
    </sheetView>
  </sheetViews>
  <sheetFormatPr baseColWidth="10" defaultRowHeight="15" x14ac:dyDescent="0.25"/>
  <cols>
    <col min="1" max="1" width="6.125" customWidth="1"/>
    <col min="2" max="2" width="19.125" customWidth="1"/>
    <col min="3" max="3" width="19.75" customWidth="1"/>
    <col min="4" max="4" width="21.625" customWidth="1"/>
    <col min="5" max="5" width="28.375" customWidth="1"/>
    <col min="6" max="6" width="35.125" customWidth="1"/>
    <col min="7" max="7" width="23.375" customWidth="1"/>
    <col min="8" max="8" width="29.125" customWidth="1"/>
    <col min="9" max="10" width="28" customWidth="1"/>
    <col min="11" max="11" width="27.25" customWidth="1"/>
    <col min="12" max="12" width="27.125" customWidth="1"/>
    <col min="13" max="13" width="47.125" customWidth="1"/>
    <col min="14" max="14" width="16.75" customWidth="1"/>
    <col min="15" max="15" width="20.375" customWidth="1"/>
    <col min="16" max="16" width="21.375" customWidth="1"/>
    <col min="17" max="17" width="24.375" customWidth="1"/>
    <col min="18" max="18" width="18.75" customWidth="1"/>
    <col min="19" max="19" width="19.875" customWidth="1"/>
    <col min="20" max="20" width="17.875" customWidth="1"/>
    <col min="21" max="21" width="22.375" customWidth="1"/>
  </cols>
  <sheetData>
    <row r="1" spans="1:21" ht="87.75" customHeight="1" x14ac:dyDescent="0.25">
      <c r="A1" s="122"/>
      <c r="B1" s="122"/>
      <c r="C1" s="122"/>
      <c r="D1" s="122"/>
      <c r="E1" s="122"/>
      <c r="F1" s="123"/>
      <c r="G1" s="126" t="s">
        <v>19</v>
      </c>
      <c r="H1" s="126"/>
      <c r="I1" s="126"/>
      <c r="J1" s="126"/>
      <c r="K1" s="126"/>
      <c r="L1" s="126"/>
      <c r="M1" s="126"/>
      <c r="N1" s="126"/>
      <c r="O1" s="126"/>
      <c r="P1" s="126"/>
      <c r="Q1" s="126"/>
      <c r="R1" s="126"/>
      <c r="S1" s="126"/>
      <c r="T1" s="126"/>
      <c r="U1" s="126"/>
    </row>
    <row r="2" spans="1:21" ht="62.25" customHeight="1" x14ac:dyDescent="0.25">
      <c r="A2" s="122"/>
      <c r="B2" s="122"/>
      <c r="C2" s="122"/>
      <c r="D2" s="122"/>
      <c r="E2" s="122"/>
      <c r="F2" s="123"/>
      <c r="G2" s="135" t="s">
        <v>18</v>
      </c>
      <c r="H2" s="136"/>
      <c r="I2" s="137"/>
      <c r="J2" s="135" t="s">
        <v>20</v>
      </c>
      <c r="K2" s="136"/>
      <c r="L2" s="136"/>
      <c r="M2" s="137"/>
      <c r="N2" s="125" t="s">
        <v>0</v>
      </c>
      <c r="O2" s="125"/>
      <c r="P2" s="125"/>
      <c r="Q2" s="125"/>
      <c r="R2" s="125"/>
      <c r="S2" s="125"/>
      <c r="T2" s="125"/>
      <c r="U2" s="125"/>
    </row>
    <row r="3" spans="1:21" ht="15" customHeight="1" x14ac:dyDescent="0.25">
      <c r="A3" s="124" t="s">
        <v>32</v>
      </c>
      <c r="B3" s="124"/>
      <c r="C3" s="124"/>
      <c r="D3" s="124"/>
      <c r="E3" s="124"/>
      <c r="F3" s="124"/>
      <c r="G3" s="124"/>
      <c r="H3" s="124"/>
      <c r="I3" s="124"/>
      <c r="J3" s="124"/>
      <c r="K3" s="124"/>
      <c r="L3" s="124"/>
      <c r="M3" s="124"/>
      <c r="N3" s="124"/>
      <c r="O3" s="124"/>
      <c r="P3" s="124"/>
      <c r="Q3" s="124"/>
      <c r="R3" s="124"/>
      <c r="S3" s="124"/>
      <c r="T3" s="124"/>
      <c r="U3" s="124"/>
    </row>
    <row r="4" spans="1:21" ht="15" customHeight="1" x14ac:dyDescent="0.25">
      <c r="A4" s="124"/>
      <c r="B4" s="124"/>
      <c r="C4" s="124"/>
      <c r="D4" s="124"/>
      <c r="E4" s="124"/>
      <c r="F4" s="124"/>
      <c r="G4" s="124"/>
      <c r="H4" s="124"/>
      <c r="I4" s="124"/>
      <c r="J4" s="124"/>
      <c r="K4" s="124"/>
      <c r="L4" s="124"/>
      <c r="M4" s="124"/>
      <c r="N4" s="124"/>
      <c r="O4" s="124"/>
      <c r="P4" s="124"/>
      <c r="Q4" s="124"/>
      <c r="R4" s="124"/>
      <c r="S4" s="124"/>
      <c r="T4" s="124"/>
      <c r="U4" s="124"/>
    </row>
    <row r="5" spans="1:21" ht="15" customHeight="1" x14ac:dyDescent="0.25">
      <c r="A5" s="145"/>
      <c r="B5" s="145"/>
      <c r="C5" s="145"/>
      <c r="D5" s="145"/>
      <c r="E5" s="145"/>
      <c r="F5" s="145"/>
      <c r="G5" s="145"/>
      <c r="H5" s="145"/>
      <c r="I5" s="145"/>
      <c r="J5" s="145"/>
      <c r="K5" s="145"/>
      <c r="L5" s="145"/>
      <c r="M5" s="145"/>
      <c r="N5" s="145"/>
      <c r="O5" s="145"/>
      <c r="P5" s="145"/>
      <c r="Q5" s="145"/>
      <c r="R5" s="145"/>
      <c r="S5" s="145"/>
      <c r="T5" s="145"/>
      <c r="U5" s="145"/>
    </row>
    <row r="6" spans="1:21" ht="15.75" x14ac:dyDescent="0.25">
      <c r="A6" s="127" t="s">
        <v>1</v>
      </c>
      <c r="B6" s="127"/>
      <c r="C6" s="127"/>
      <c r="D6" s="127"/>
      <c r="E6" s="127"/>
      <c r="F6" s="127"/>
      <c r="G6" s="127"/>
      <c r="H6" s="127"/>
      <c r="I6" s="127"/>
      <c r="J6" s="127"/>
      <c r="K6" s="127"/>
      <c r="L6" s="127"/>
      <c r="M6" s="127"/>
      <c r="N6" s="127"/>
      <c r="O6" s="127"/>
      <c r="P6" s="127"/>
      <c r="Q6" s="127"/>
      <c r="R6" s="120" t="s">
        <v>207</v>
      </c>
      <c r="S6" s="121"/>
      <c r="T6" s="120" t="s">
        <v>208</v>
      </c>
      <c r="U6" s="121"/>
    </row>
    <row r="7" spans="1:21" ht="71.25" customHeight="1" x14ac:dyDescent="0.25">
      <c r="A7" s="12" t="s">
        <v>2</v>
      </c>
      <c r="B7" s="12" t="s">
        <v>3</v>
      </c>
      <c r="C7" s="12" t="s">
        <v>4</v>
      </c>
      <c r="D7" s="12" t="s">
        <v>159</v>
      </c>
      <c r="E7" s="12" t="s">
        <v>160</v>
      </c>
      <c r="F7" s="12" t="s">
        <v>161</v>
      </c>
      <c r="G7" s="12" t="s">
        <v>162</v>
      </c>
      <c r="H7" s="12" t="s">
        <v>163</v>
      </c>
      <c r="I7" s="12" t="s">
        <v>164</v>
      </c>
      <c r="J7" s="12" t="s">
        <v>165</v>
      </c>
      <c r="K7" s="12" t="s">
        <v>166</v>
      </c>
      <c r="L7" s="12" t="s">
        <v>167</v>
      </c>
      <c r="M7" s="12" t="s">
        <v>6</v>
      </c>
      <c r="N7" s="12" t="s">
        <v>10</v>
      </c>
      <c r="O7" s="12" t="s">
        <v>11</v>
      </c>
      <c r="P7" s="12" t="s">
        <v>9</v>
      </c>
      <c r="Q7" s="12" t="s">
        <v>7</v>
      </c>
      <c r="R7" s="12" t="s">
        <v>16</v>
      </c>
      <c r="S7" s="12" t="s">
        <v>17</v>
      </c>
      <c r="T7" s="12" t="s">
        <v>16</v>
      </c>
      <c r="U7" s="12" t="s">
        <v>17</v>
      </c>
    </row>
    <row r="8" spans="1:21" ht="192" customHeight="1" x14ac:dyDescent="0.25">
      <c r="A8" s="36">
        <v>1</v>
      </c>
      <c r="B8" s="35">
        <v>2016000516</v>
      </c>
      <c r="C8" s="36">
        <v>120197</v>
      </c>
      <c r="D8" s="70" t="s">
        <v>75</v>
      </c>
      <c r="E8" s="70" t="s">
        <v>76</v>
      </c>
      <c r="F8" s="70" t="s">
        <v>133</v>
      </c>
      <c r="G8" s="41" t="s">
        <v>134</v>
      </c>
      <c r="H8" s="35" t="s">
        <v>77</v>
      </c>
      <c r="I8" s="76" t="s">
        <v>258</v>
      </c>
      <c r="J8" s="76" t="s">
        <v>203</v>
      </c>
      <c r="K8" s="76" t="s">
        <v>259</v>
      </c>
      <c r="L8" s="76" t="s">
        <v>173</v>
      </c>
      <c r="M8" s="35" t="s">
        <v>78</v>
      </c>
      <c r="N8" s="32">
        <v>1</v>
      </c>
      <c r="O8" s="36">
        <v>1</v>
      </c>
      <c r="P8" s="35" t="s">
        <v>79</v>
      </c>
      <c r="Q8" s="45" t="s">
        <v>149</v>
      </c>
      <c r="R8" s="58">
        <v>1</v>
      </c>
      <c r="S8" s="59">
        <f>R8/N8</f>
        <v>1</v>
      </c>
      <c r="T8" s="58">
        <v>1</v>
      </c>
      <c r="U8" s="59">
        <f>T8/O8</f>
        <v>1</v>
      </c>
    </row>
    <row r="9" spans="1:21" ht="126" x14ac:dyDescent="0.25">
      <c r="A9" s="43">
        <v>2</v>
      </c>
      <c r="B9" s="43">
        <v>2016000518</v>
      </c>
      <c r="C9" s="40">
        <v>120197</v>
      </c>
      <c r="D9" s="70" t="s">
        <v>75</v>
      </c>
      <c r="E9" s="70" t="s">
        <v>76</v>
      </c>
      <c r="F9" s="70" t="s">
        <v>133</v>
      </c>
      <c r="G9" s="41" t="s">
        <v>134</v>
      </c>
      <c r="H9" s="41" t="s">
        <v>77</v>
      </c>
      <c r="I9" s="76" t="s">
        <v>258</v>
      </c>
      <c r="J9" s="76" t="s">
        <v>203</v>
      </c>
      <c r="K9" s="76" t="s">
        <v>259</v>
      </c>
      <c r="L9" s="76" t="s">
        <v>173</v>
      </c>
      <c r="M9" s="34" t="s">
        <v>132</v>
      </c>
      <c r="N9" s="39">
        <v>1</v>
      </c>
      <c r="O9" s="39">
        <v>1</v>
      </c>
      <c r="P9" s="41" t="s">
        <v>79</v>
      </c>
      <c r="Q9" s="45" t="s">
        <v>149</v>
      </c>
      <c r="R9" s="58">
        <v>1</v>
      </c>
      <c r="S9" s="59">
        <f>R9/N9</f>
        <v>1</v>
      </c>
      <c r="T9" s="58">
        <v>1</v>
      </c>
      <c r="U9" s="59">
        <f>T9/O9</f>
        <v>1</v>
      </c>
    </row>
    <row r="10" spans="1:21" ht="258.75" customHeight="1" x14ac:dyDescent="0.25">
      <c r="A10" s="72">
        <v>3</v>
      </c>
      <c r="B10" s="88">
        <v>2015021517</v>
      </c>
      <c r="C10" s="97"/>
      <c r="D10" s="70" t="s">
        <v>75</v>
      </c>
      <c r="E10" s="87" t="s">
        <v>260</v>
      </c>
      <c r="F10" s="98" t="s">
        <v>261</v>
      </c>
      <c r="G10" s="22" t="s">
        <v>260</v>
      </c>
      <c r="H10" s="22" t="s">
        <v>262</v>
      </c>
      <c r="I10" s="76" t="s">
        <v>258</v>
      </c>
      <c r="J10" s="22" t="s">
        <v>226</v>
      </c>
      <c r="K10" s="22" t="s">
        <v>264</v>
      </c>
      <c r="L10" s="22" t="s">
        <v>263</v>
      </c>
      <c r="M10" s="22" t="s">
        <v>272</v>
      </c>
      <c r="N10" s="106">
        <v>0.3</v>
      </c>
      <c r="O10" s="59">
        <v>0.7</v>
      </c>
      <c r="P10" s="107" t="s">
        <v>265</v>
      </c>
      <c r="Q10" s="107" t="s">
        <v>266</v>
      </c>
      <c r="R10" s="59">
        <v>0.3</v>
      </c>
      <c r="S10" s="59">
        <f>R10/N10</f>
        <v>1</v>
      </c>
      <c r="T10" s="59">
        <v>0.7</v>
      </c>
      <c r="U10" s="59">
        <f>T10/O10</f>
        <v>1</v>
      </c>
    </row>
    <row r="11" spans="1:21" ht="31.5" x14ac:dyDescent="0.25">
      <c r="T11" s="99" t="s">
        <v>138</v>
      </c>
      <c r="U11" s="104">
        <f>SUM(U8:U10)/3</f>
        <v>1</v>
      </c>
    </row>
    <row r="12" spans="1:21" ht="47.25" x14ac:dyDescent="0.25">
      <c r="B12" s="114" t="s">
        <v>12</v>
      </c>
      <c r="C12" s="115"/>
      <c r="D12" s="118">
        <v>2845670483</v>
      </c>
      <c r="E12" s="119"/>
      <c r="T12" s="20" t="s">
        <v>139</v>
      </c>
      <c r="U12" s="57">
        <f>U11*0.18</f>
        <v>0.18</v>
      </c>
    </row>
    <row r="13" spans="1:21" ht="15.75" x14ac:dyDescent="0.25">
      <c r="B13" s="114" t="s">
        <v>13</v>
      </c>
      <c r="C13" s="115"/>
      <c r="D13" s="118"/>
      <c r="E13" s="119"/>
    </row>
    <row r="14" spans="1:21" ht="15.75" x14ac:dyDescent="0.25">
      <c r="B14" s="112" t="s">
        <v>14</v>
      </c>
      <c r="C14" s="113"/>
      <c r="D14" s="118"/>
      <c r="E14" s="119"/>
    </row>
    <row r="15" spans="1:21" ht="15.75" x14ac:dyDescent="0.25">
      <c r="B15" s="112" t="s">
        <v>15</v>
      </c>
      <c r="C15" s="113"/>
      <c r="D15" s="116"/>
      <c r="E15" s="117"/>
    </row>
    <row r="16" spans="1:21" ht="15.75" x14ac:dyDescent="0.25">
      <c r="B16" s="112" t="s">
        <v>8</v>
      </c>
      <c r="C16" s="113"/>
      <c r="D16" s="114"/>
      <c r="E16" s="115"/>
    </row>
  </sheetData>
  <mergeCells count="19">
    <mergeCell ref="B15:C15"/>
    <mergeCell ref="D15:E15"/>
    <mergeCell ref="B16:C16"/>
    <mergeCell ref="D16:E16"/>
    <mergeCell ref="B12:C12"/>
    <mergeCell ref="D12:E12"/>
    <mergeCell ref="B13:C13"/>
    <mergeCell ref="D13:E13"/>
    <mergeCell ref="B14:C14"/>
    <mergeCell ref="D14:E14"/>
    <mergeCell ref="T6:U6"/>
    <mergeCell ref="A3:U5"/>
    <mergeCell ref="N2:U2"/>
    <mergeCell ref="G1:U1"/>
    <mergeCell ref="J2:M2"/>
    <mergeCell ref="G2:I2"/>
    <mergeCell ref="A6:Q6"/>
    <mergeCell ref="R6:S6"/>
    <mergeCell ref="A1:F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topLeftCell="J1" zoomScale="80" zoomScaleNormal="80" workbookViewId="0">
      <selection activeCell="U10" sqref="U10"/>
    </sheetView>
  </sheetViews>
  <sheetFormatPr baseColWidth="10" defaultRowHeight="15" x14ac:dyDescent="0.25"/>
  <cols>
    <col min="1" max="1" width="15.25" customWidth="1"/>
    <col min="2" max="2" width="19.25" customWidth="1"/>
    <col min="3" max="3" width="19.625" customWidth="1"/>
    <col min="4" max="4" width="21.625" customWidth="1"/>
    <col min="5" max="5" width="26.125" customWidth="1"/>
    <col min="6" max="6" width="25.125" customWidth="1"/>
    <col min="7" max="8" width="24.375" customWidth="1"/>
    <col min="9" max="9" width="26.125" customWidth="1"/>
    <col min="10" max="10" width="26.25" customWidth="1"/>
    <col min="11" max="11" width="22.25" customWidth="1"/>
    <col min="12" max="12" width="33.75" customWidth="1"/>
    <col min="13" max="13" width="23.125" customWidth="1"/>
    <col min="14" max="14" width="22.625" customWidth="1"/>
    <col min="15" max="15" width="25.375" customWidth="1"/>
    <col min="16" max="16" width="27.625" customWidth="1"/>
    <col min="17" max="17" width="22.625" customWidth="1"/>
    <col min="18" max="18" width="20.375" customWidth="1"/>
    <col min="19" max="19" width="19" customWidth="1"/>
    <col min="20" max="20" width="18.875" customWidth="1"/>
    <col min="21" max="21" width="21" customWidth="1"/>
  </cols>
  <sheetData>
    <row r="1" spans="1:21" ht="54" customHeight="1" x14ac:dyDescent="0.25">
      <c r="A1" s="122"/>
      <c r="B1" s="122"/>
      <c r="C1" s="122"/>
      <c r="D1" s="122"/>
      <c r="E1" s="122"/>
      <c r="F1" s="123"/>
      <c r="G1" s="126" t="s">
        <v>19</v>
      </c>
      <c r="H1" s="126"/>
      <c r="I1" s="126"/>
      <c r="J1" s="126"/>
      <c r="K1" s="126"/>
      <c r="L1" s="126"/>
      <c r="M1" s="126"/>
      <c r="N1" s="126"/>
      <c r="O1" s="126"/>
      <c r="P1" s="126"/>
      <c r="Q1" s="126"/>
      <c r="R1" s="126"/>
      <c r="S1" s="126"/>
      <c r="T1" s="126"/>
      <c r="U1" s="126"/>
    </row>
    <row r="2" spans="1:21" ht="63" customHeight="1" x14ac:dyDescent="0.25">
      <c r="A2" s="122"/>
      <c r="B2" s="122"/>
      <c r="C2" s="122"/>
      <c r="D2" s="122"/>
      <c r="E2" s="122"/>
      <c r="F2" s="123"/>
      <c r="G2" s="135" t="s">
        <v>18</v>
      </c>
      <c r="H2" s="136"/>
      <c r="I2" s="137"/>
      <c r="J2" s="135" t="s">
        <v>20</v>
      </c>
      <c r="K2" s="136"/>
      <c r="L2" s="136"/>
      <c r="M2" s="137"/>
      <c r="N2" s="125" t="s">
        <v>0</v>
      </c>
      <c r="O2" s="125"/>
      <c r="P2" s="125"/>
      <c r="Q2" s="125"/>
      <c r="R2" s="125"/>
      <c r="S2" s="125"/>
      <c r="T2" s="125"/>
      <c r="U2" s="125"/>
    </row>
    <row r="3" spans="1:21" ht="15" customHeight="1" x14ac:dyDescent="0.25">
      <c r="A3" s="124" t="s">
        <v>32</v>
      </c>
      <c r="B3" s="124"/>
      <c r="C3" s="124"/>
      <c r="D3" s="124"/>
      <c r="E3" s="124"/>
      <c r="F3" s="124"/>
      <c r="G3" s="124"/>
      <c r="H3" s="124"/>
      <c r="I3" s="124"/>
      <c r="J3" s="124"/>
      <c r="K3" s="124"/>
      <c r="L3" s="124"/>
      <c r="M3" s="124"/>
      <c r="N3" s="124"/>
      <c r="O3" s="124"/>
      <c r="P3" s="124"/>
      <c r="Q3" s="124"/>
      <c r="R3" s="124"/>
      <c r="S3" s="124"/>
      <c r="T3" s="124"/>
      <c r="U3" s="124"/>
    </row>
    <row r="4" spans="1:21" ht="15" customHeight="1" x14ac:dyDescent="0.25">
      <c r="A4" s="124"/>
      <c r="B4" s="124"/>
      <c r="C4" s="124"/>
      <c r="D4" s="124"/>
      <c r="E4" s="124"/>
      <c r="F4" s="124"/>
      <c r="G4" s="124"/>
      <c r="H4" s="124"/>
      <c r="I4" s="124"/>
      <c r="J4" s="124"/>
      <c r="K4" s="124"/>
      <c r="L4" s="124"/>
      <c r="M4" s="124"/>
      <c r="N4" s="124"/>
      <c r="O4" s="124"/>
      <c r="P4" s="124"/>
      <c r="Q4" s="124"/>
      <c r="R4" s="124"/>
      <c r="S4" s="124"/>
      <c r="T4" s="124"/>
      <c r="U4" s="124"/>
    </row>
    <row r="5" spans="1:21" ht="15" customHeight="1" x14ac:dyDescent="0.25">
      <c r="A5" s="124"/>
      <c r="B5" s="124"/>
      <c r="C5" s="124"/>
      <c r="D5" s="124"/>
      <c r="E5" s="124"/>
      <c r="F5" s="124"/>
      <c r="G5" s="124"/>
      <c r="H5" s="124"/>
      <c r="I5" s="124"/>
      <c r="J5" s="124"/>
      <c r="K5" s="124"/>
      <c r="L5" s="124"/>
      <c r="M5" s="124"/>
      <c r="N5" s="124"/>
      <c r="O5" s="124"/>
      <c r="P5" s="124"/>
      <c r="Q5" s="124"/>
      <c r="R5" s="124"/>
      <c r="S5" s="124"/>
      <c r="T5" s="124"/>
      <c r="U5" s="124"/>
    </row>
    <row r="6" spans="1:21" ht="15.75" x14ac:dyDescent="0.25">
      <c r="A6" s="130" t="s">
        <v>1</v>
      </c>
      <c r="B6" s="131"/>
      <c r="C6" s="131"/>
      <c r="D6" s="131"/>
      <c r="E6" s="131"/>
      <c r="F6" s="131"/>
      <c r="G6" s="131"/>
      <c r="H6" s="131"/>
      <c r="I6" s="131"/>
      <c r="J6" s="131"/>
      <c r="K6" s="131"/>
      <c r="L6" s="131"/>
      <c r="M6" s="131"/>
      <c r="N6" s="131"/>
      <c r="O6" s="131"/>
      <c r="P6" s="131"/>
      <c r="Q6" s="131"/>
      <c r="R6" s="143" t="s">
        <v>267</v>
      </c>
      <c r="S6" s="144"/>
      <c r="T6" s="143" t="s">
        <v>268</v>
      </c>
      <c r="U6" s="144"/>
    </row>
    <row r="7" spans="1:21" ht="63" x14ac:dyDescent="0.25">
      <c r="A7" s="52" t="s">
        <v>2</v>
      </c>
      <c r="B7" s="52" t="s">
        <v>3</v>
      </c>
      <c r="C7" s="52" t="s">
        <v>4</v>
      </c>
      <c r="D7" s="73" t="s">
        <v>159</v>
      </c>
      <c r="E7" s="73" t="s">
        <v>160</v>
      </c>
      <c r="F7" s="73" t="s">
        <v>161</v>
      </c>
      <c r="G7" s="73" t="s">
        <v>162</v>
      </c>
      <c r="H7" s="73" t="s">
        <v>163</v>
      </c>
      <c r="I7" s="73" t="s">
        <v>164</v>
      </c>
      <c r="J7" s="73" t="s">
        <v>165</v>
      </c>
      <c r="K7" s="73" t="s">
        <v>166</v>
      </c>
      <c r="L7" s="73" t="s">
        <v>167</v>
      </c>
      <c r="M7" s="52" t="s">
        <v>6</v>
      </c>
      <c r="N7" s="52" t="s">
        <v>10</v>
      </c>
      <c r="O7" s="52" t="s">
        <v>11</v>
      </c>
      <c r="P7" s="52" t="s">
        <v>9</v>
      </c>
      <c r="Q7" s="52" t="s">
        <v>7</v>
      </c>
      <c r="R7" s="12" t="s">
        <v>16</v>
      </c>
      <c r="S7" s="12" t="s">
        <v>17</v>
      </c>
      <c r="T7" s="12" t="s">
        <v>16</v>
      </c>
      <c r="U7" s="12" t="s">
        <v>17</v>
      </c>
    </row>
    <row r="8" spans="1:21" ht="196.5" customHeight="1" x14ac:dyDescent="0.25">
      <c r="A8" s="60">
        <v>1</v>
      </c>
      <c r="B8" s="88">
        <v>2016000584</v>
      </c>
      <c r="C8" s="60">
        <v>130388</v>
      </c>
      <c r="D8" s="62" t="s">
        <v>150</v>
      </c>
      <c r="E8" s="43" t="s">
        <v>151</v>
      </c>
      <c r="F8" s="78" t="s">
        <v>152</v>
      </c>
      <c r="G8" s="61" t="s">
        <v>153</v>
      </c>
      <c r="H8" s="61" t="s">
        <v>154</v>
      </c>
      <c r="I8" s="87" t="s">
        <v>218</v>
      </c>
      <c r="J8" s="87" t="s">
        <v>219</v>
      </c>
      <c r="K8" s="87" t="s">
        <v>220</v>
      </c>
      <c r="L8" s="87" t="s">
        <v>221</v>
      </c>
      <c r="M8" s="61" t="s">
        <v>155</v>
      </c>
      <c r="N8" s="58">
        <v>6</v>
      </c>
      <c r="O8" s="58">
        <v>10</v>
      </c>
      <c r="P8" s="18" t="s">
        <v>151</v>
      </c>
      <c r="Q8" s="18" t="s">
        <v>156</v>
      </c>
      <c r="R8" s="58">
        <v>10</v>
      </c>
      <c r="S8" s="59">
        <v>1</v>
      </c>
      <c r="T8" s="58">
        <v>15</v>
      </c>
      <c r="U8" s="59">
        <v>1</v>
      </c>
    </row>
    <row r="9" spans="1:21" ht="31.5" x14ac:dyDescent="0.25">
      <c r="T9" s="20" t="s">
        <v>138</v>
      </c>
      <c r="U9" s="56">
        <f>U8</f>
        <v>1</v>
      </c>
    </row>
    <row r="10" spans="1:21" ht="31.5" x14ac:dyDescent="0.25">
      <c r="T10" s="20" t="s">
        <v>139</v>
      </c>
      <c r="U10" s="57">
        <f>U9*0.18</f>
        <v>0.18</v>
      </c>
    </row>
    <row r="11" spans="1:21" ht="15.75" x14ac:dyDescent="0.25">
      <c r="A11" s="114" t="s">
        <v>12</v>
      </c>
      <c r="B11" s="115"/>
      <c r="C11" s="118">
        <v>50000000</v>
      </c>
      <c r="D11" s="119"/>
    </row>
    <row r="12" spans="1:21" ht="15.75" x14ac:dyDescent="0.25">
      <c r="A12" s="114" t="s">
        <v>13</v>
      </c>
      <c r="B12" s="115"/>
      <c r="C12" s="118"/>
      <c r="D12" s="119"/>
    </row>
    <row r="13" spans="1:21" ht="15.75" x14ac:dyDescent="0.25">
      <c r="A13" s="112" t="s">
        <v>14</v>
      </c>
      <c r="B13" s="113"/>
      <c r="C13" s="118"/>
      <c r="D13" s="119"/>
    </row>
    <row r="14" spans="1:21" ht="15.75" x14ac:dyDescent="0.25">
      <c r="A14" s="112" t="s">
        <v>15</v>
      </c>
      <c r="B14" s="113"/>
      <c r="C14" s="116"/>
      <c r="D14" s="117"/>
    </row>
    <row r="15" spans="1:21" ht="15.75" x14ac:dyDescent="0.25">
      <c r="A15" s="112" t="s">
        <v>8</v>
      </c>
      <c r="B15" s="113"/>
      <c r="C15" s="114"/>
      <c r="D15" s="115"/>
    </row>
  </sheetData>
  <mergeCells count="19">
    <mergeCell ref="A11:B11"/>
    <mergeCell ref="C11:D11"/>
    <mergeCell ref="A12:B12"/>
    <mergeCell ref="C12:D12"/>
    <mergeCell ref="A1:F2"/>
    <mergeCell ref="A13:B13"/>
    <mergeCell ref="C13:D13"/>
    <mergeCell ref="A14:B14"/>
    <mergeCell ref="C14:D14"/>
    <mergeCell ref="A15:B15"/>
    <mergeCell ref="C15:D15"/>
    <mergeCell ref="T6:U6"/>
    <mergeCell ref="A3:U5"/>
    <mergeCell ref="N2:U2"/>
    <mergeCell ref="G1:U1"/>
    <mergeCell ref="J2:M2"/>
    <mergeCell ref="G2:I2"/>
    <mergeCell ref="A6:Q6"/>
    <mergeCell ref="R6:S6"/>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20"/>
  <sheetViews>
    <sheetView workbookViewId="0">
      <selection activeCell="C13" sqref="C13:D13"/>
    </sheetView>
  </sheetViews>
  <sheetFormatPr baseColWidth="10" defaultRowHeight="15" x14ac:dyDescent="0.25"/>
  <cols>
    <col min="2" max="2" width="26.375" customWidth="1"/>
    <col min="3" max="3" width="16.625" customWidth="1"/>
    <col min="4" max="4" width="41.125" customWidth="1"/>
  </cols>
  <sheetData>
    <row r="2" spans="2:5" x14ac:dyDescent="0.25">
      <c r="B2" s="155" t="s">
        <v>147</v>
      </c>
      <c r="C2" s="155"/>
      <c r="D2" s="155"/>
    </row>
    <row r="3" spans="2:5" x14ac:dyDescent="0.25">
      <c r="B3" s="155"/>
      <c r="C3" s="155"/>
      <c r="D3" s="155"/>
    </row>
    <row r="4" spans="2:5" x14ac:dyDescent="0.25">
      <c r="B4" s="155"/>
      <c r="C4" s="155"/>
      <c r="D4" s="155"/>
    </row>
    <row r="5" spans="2:5" ht="30" x14ac:dyDescent="0.25">
      <c r="B5" s="54" t="s">
        <v>5</v>
      </c>
      <c r="C5" s="55" t="s">
        <v>140</v>
      </c>
      <c r="D5" s="54" t="s">
        <v>141</v>
      </c>
    </row>
    <row r="6" spans="2:5" x14ac:dyDescent="0.25">
      <c r="B6" s="44">
        <v>1</v>
      </c>
      <c r="C6" s="56">
        <f>+LINEA1!U20</f>
        <v>0.91666666666666663</v>
      </c>
      <c r="D6" s="56">
        <f>+LINEA1!U21</f>
        <v>9.1666666666666674E-2</v>
      </c>
    </row>
    <row r="7" spans="2:5" x14ac:dyDescent="0.25">
      <c r="B7" s="44">
        <v>2</v>
      </c>
      <c r="C7" s="56">
        <f>+'LINEA 2'!U29</f>
        <v>0.88095238095238093</v>
      </c>
      <c r="D7" s="56">
        <f>+'LINEA 2'!U30</f>
        <v>0.1761904761904762</v>
      </c>
    </row>
    <row r="8" spans="2:5" x14ac:dyDescent="0.25">
      <c r="B8" s="44">
        <v>3</v>
      </c>
      <c r="C8" s="56">
        <f>+'LINEA 3'!U14</f>
        <v>1</v>
      </c>
      <c r="D8" s="56">
        <f>+'LINEA 3'!U15</f>
        <v>0.16</v>
      </c>
    </row>
    <row r="9" spans="2:5" x14ac:dyDescent="0.25">
      <c r="B9" s="44">
        <v>4</v>
      </c>
      <c r="C9" s="56">
        <f>+'LINEA 4'!U14</f>
        <v>0.98412698412698418</v>
      </c>
      <c r="D9" s="56">
        <f>+'LINEA 4'!U15</f>
        <v>0.17714285714285716</v>
      </c>
    </row>
    <row r="10" spans="2:5" x14ac:dyDescent="0.25">
      <c r="B10" s="44">
        <v>5</v>
      </c>
      <c r="C10" s="56">
        <f>+'LINEA 5'!U11</f>
        <v>1</v>
      </c>
      <c r="D10" s="56">
        <f>+'LINEA 5'!U12</f>
        <v>0.18</v>
      </c>
    </row>
    <row r="11" spans="2:5" x14ac:dyDescent="0.25">
      <c r="B11" s="44">
        <v>6</v>
      </c>
      <c r="C11" s="56">
        <f>+'LINEA 6'!U9</f>
        <v>1</v>
      </c>
      <c r="D11" s="56">
        <f>+'LINEA 6'!U10</f>
        <v>0.18</v>
      </c>
    </row>
    <row r="12" spans="2:5" x14ac:dyDescent="0.25">
      <c r="B12" s="54" t="s">
        <v>142</v>
      </c>
      <c r="C12" s="57">
        <f>SUM(C6:C11)/6</f>
        <v>0.96362433862433861</v>
      </c>
      <c r="D12" s="56">
        <f>SUM(D6:D11)</f>
        <v>0.96500000000000008</v>
      </c>
    </row>
    <row r="13" spans="2:5" x14ac:dyDescent="0.25">
      <c r="B13" s="54" t="s">
        <v>143</v>
      </c>
      <c r="C13" s="156">
        <v>8270446669</v>
      </c>
      <c r="D13" s="144"/>
    </row>
    <row r="14" spans="2:5" x14ac:dyDescent="0.25">
      <c r="B14" s="54" t="s">
        <v>144</v>
      </c>
      <c r="C14" s="159">
        <v>7866582151</v>
      </c>
      <c r="D14" s="159"/>
      <c r="E14" s="111"/>
    </row>
    <row r="15" spans="2:5" x14ac:dyDescent="0.25">
      <c r="B15" s="54" t="s">
        <v>145</v>
      </c>
      <c r="C15" s="157">
        <f>C14/C13</f>
        <v>0.95116775016350696</v>
      </c>
      <c r="D15" s="158"/>
    </row>
    <row r="16" spans="2:5" x14ac:dyDescent="0.25">
      <c r="B16" s="54" t="s">
        <v>146</v>
      </c>
      <c r="C16" s="157">
        <f>C15/D12</f>
        <v>0.98566606234560294</v>
      </c>
      <c r="D16" s="158"/>
    </row>
    <row r="17" spans="2:4" x14ac:dyDescent="0.25">
      <c r="B17" s="146" t="s">
        <v>148</v>
      </c>
      <c r="C17" s="147"/>
      <c r="D17" s="148"/>
    </row>
    <row r="18" spans="2:4" x14ac:dyDescent="0.25">
      <c r="B18" s="149"/>
      <c r="C18" s="150"/>
      <c r="D18" s="151"/>
    </row>
    <row r="19" spans="2:4" x14ac:dyDescent="0.25">
      <c r="B19" s="149"/>
      <c r="C19" s="150"/>
      <c r="D19" s="151"/>
    </row>
    <row r="20" spans="2:4" ht="32.25" customHeight="1" x14ac:dyDescent="0.25">
      <c r="B20" s="152"/>
      <c r="C20" s="153"/>
      <c r="D20" s="154"/>
    </row>
  </sheetData>
  <mergeCells count="6">
    <mergeCell ref="B17:D20"/>
    <mergeCell ref="B2:D4"/>
    <mergeCell ref="C13:D13"/>
    <mergeCell ref="C15:D15"/>
    <mergeCell ref="C16:D16"/>
    <mergeCell ref="C14:D1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LINEA1</vt:lpstr>
      <vt:lpstr>LINEA 2</vt:lpstr>
      <vt:lpstr>LINEA 3</vt:lpstr>
      <vt:lpstr>LINEA 4</vt:lpstr>
      <vt:lpstr>LINEA 5</vt:lpstr>
      <vt:lpstr>LINEA 6</vt:lpstr>
      <vt:lpstr>Resumen 2016-2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Nalliby Giraldo</dc:creator>
  <cp:lastModifiedBy>Jhara Alejandra Bedoya Londoño</cp:lastModifiedBy>
  <cp:lastPrinted>2017-01-11T16:20:22Z</cp:lastPrinted>
  <dcterms:created xsi:type="dcterms:W3CDTF">2014-01-29T14:54:05Z</dcterms:created>
  <dcterms:modified xsi:type="dcterms:W3CDTF">2017-02-02T19:05:24Z</dcterms:modified>
</cp:coreProperties>
</file>