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LANEACIÓN 2019\LEY 1474 DE 2011\"/>
    </mc:Choice>
  </mc:AlternateContent>
  <bookViews>
    <workbookView xWindow="0" yWindow="0" windowWidth="14370" windowHeight="12960" activeTab="5"/>
  </bookViews>
  <sheets>
    <sheet name="EJE 1" sheetId="26" r:id="rId1"/>
    <sheet name="EJE 2" sheetId="25" r:id="rId2"/>
    <sheet name="EJE 3" sheetId="24" r:id="rId3"/>
    <sheet name="EJE 4" sheetId="23" r:id="rId4"/>
    <sheet name="EJE 5" sheetId="22" r:id="rId5"/>
    <sheet name="EJE 6" sheetId="27" r:id="rId6"/>
  </sheets>
  <definedNames>
    <definedName name="_xlnm._FilterDatabase" localSheetId="5" hidden="1">'EJE 6'!$A$7:$T$7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7" i="27" l="1"/>
  <c r="T48" i="27"/>
  <c r="T49" i="27"/>
  <c r="T50" i="27"/>
  <c r="T51" i="27"/>
  <c r="T42" i="27"/>
  <c r="T43" i="27"/>
  <c r="T44" i="27"/>
  <c r="T45" i="27"/>
  <c r="T46" i="27"/>
  <c r="T41" i="27"/>
  <c r="T38" i="27"/>
  <c r="T39" i="27"/>
  <c r="T40" i="27"/>
  <c r="T37" i="27"/>
  <c r="T36" i="27"/>
  <c r="T35" i="27"/>
  <c r="T34" i="27"/>
  <c r="T33" i="27"/>
  <c r="T32" i="27"/>
  <c r="T31" i="27"/>
  <c r="T30" i="27"/>
  <c r="T29" i="27"/>
  <c r="T28" i="27"/>
  <c r="T27" i="27"/>
  <c r="T26" i="27"/>
  <c r="T25" i="27"/>
  <c r="T24" i="27"/>
  <c r="T23" i="27"/>
  <c r="T22" i="27"/>
  <c r="T21" i="27"/>
  <c r="T20" i="27"/>
  <c r="T13" i="27"/>
  <c r="T12" i="27"/>
  <c r="T11" i="27"/>
  <c r="T10" i="27"/>
  <c r="T9" i="27"/>
  <c r="T8" i="27"/>
  <c r="T12" i="22"/>
  <c r="T11" i="22"/>
  <c r="T10" i="22"/>
  <c r="T9" i="22"/>
  <c r="T8" i="22"/>
  <c r="T18" i="22" s="1"/>
  <c r="T19" i="22" s="1"/>
  <c r="T8" i="23"/>
  <c r="T9" i="23" s="1"/>
  <c r="T10" i="23" s="1"/>
  <c r="T15" i="24" l="1"/>
  <c r="T16" i="24"/>
  <c r="T13" i="24"/>
  <c r="T14" i="24"/>
  <c r="T11" i="24"/>
  <c r="T12" i="24"/>
  <c r="T10" i="24"/>
  <c r="T9" i="24"/>
  <c r="T8" i="24"/>
  <c r="T17" i="24" s="1"/>
  <c r="T18" i="24" s="1"/>
  <c r="T10" i="25"/>
  <c r="T22" i="26"/>
  <c r="T8" i="26"/>
  <c r="T8" i="25"/>
  <c r="T54" i="26"/>
  <c r="T53" i="26"/>
  <c r="T52" i="26"/>
  <c r="T51" i="26"/>
  <c r="T43" i="26"/>
  <c r="T42" i="26"/>
  <c r="T41" i="26"/>
  <c r="T40" i="26"/>
  <c r="T39" i="26"/>
  <c r="T38" i="26"/>
  <c r="T37" i="26"/>
  <c r="T36" i="26"/>
  <c r="T35" i="26"/>
  <c r="T33" i="26"/>
  <c r="T34" i="26"/>
  <c r="T32" i="26"/>
  <c r="T31" i="26"/>
  <c r="T30" i="26"/>
  <c r="T29" i="26"/>
  <c r="T28" i="26"/>
  <c r="T27" i="26"/>
  <c r="T26" i="26"/>
  <c r="T25" i="26"/>
  <c r="T24" i="26"/>
  <c r="T23" i="26"/>
  <c r="T21" i="26"/>
  <c r="T20" i="26"/>
  <c r="T19" i="26"/>
  <c r="T18" i="26"/>
  <c r="T11" i="26"/>
  <c r="T12" i="26"/>
  <c r="T13" i="26"/>
  <c r="T14" i="26"/>
  <c r="T15" i="26"/>
  <c r="T16" i="26"/>
  <c r="T17" i="26"/>
  <c r="T10" i="26"/>
  <c r="T9" i="26"/>
  <c r="T55" i="26" s="1"/>
  <c r="T56" i="26" s="1"/>
  <c r="F54" i="27" l="1"/>
  <c r="S13" i="27" l="1"/>
  <c r="S11" i="27"/>
  <c r="S12" i="27"/>
  <c r="S10" i="27"/>
  <c r="S9" i="27"/>
  <c r="S40" i="27" l="1"/>
  <c r="S41" i="27"/>
  <c r="S43" i="27"/>
  <c r="S44" i="27"/>
  <c r="S45" i="27"/>
  <c r="S36" i="26" l="1"/>
  <c r="S35" i="26"/>
  <c r="S37" i="26"/>
  <c r="S34" i="26"/>
  <c r="S39" i="27" l="1"/>
  <c r="S38" i="27"/>
  <c r="S37" i="27"/>
  <c r="S36" i="27"/>
  <c r="S35" i="27"/>
  <c r="S34" i="27"/>
  <c r="S33" i="27"/>
  <c r="S31" i="27"/>
  <c r="S30" i="27"/>
  <c r="S29" i="27"/>
  <c r="S27" i="27" l="1"/>
  <c r="S26" i="27"/>
  <c r="S25" i="27"/>
  <c r="S24" i="27"/>
  <c r="S23" i="27"/>
  <c r="S22" i="27"/>
  <c r="S20" i="27"/>
  <c r="S19" i="27"/>
  <c r="S18" i="27"/>
  <c r="S17" i="27"/>
  <c r="S16" i="27"/>
  <c r="S15" i="27"/>
  <c r="S14" i="27"/>
  <c r="S8" i="27"/>
  <c r="S52" i="27" l="1"/>
  <c r="S53" i="27" s="1"/>
  <c r="S12" i="22"/>
  <c r="S11" i="22"/>
  <c r="S10" i="22"/>
  <c r="S9" i="22"/>
  <c r="S8" i="22"/>
  <c r="S9" i="23"/>
  <c r="S10" i="23" s="1"/>
  <c r="S16" i="24"/>
  <c r="S15" i="24"/>
  <c r="S14" i="24"/>
  <c r="S13" i="24"/>
  <c r="S12" i="24"/>
  <c r="S11" i="24"/>
  <c r="S10" i="24"/>
  <c r="S9" i="24"/>
  <c r="S8" i="24"/>
  <c r="S17" i="24" s="1"/>
  <c r="S18" i="24" s="1"/>
  <c r="S8" i="25"/>
  <c r="S9" i="25" s="1"/>
  <c r="S10" i="25" s="1"/>
  <c r="S54" i="26"/>
  <c r="S52" i="26"/>
  <c r="S51" i="26"/>
  <c r="S50" i="26"/>
  <c r="S49" i="26"/>
  <c r="S47" i="26"/>
  <c r="S46" i="26"/>
  <c r="S45" i="26"/>
  <c r="S43" i="26"/>
  <c r="S42" i="26"/>
  <c r="S41" i="26"/>
  <c r="S40" i="26"/>
  <c r="S39" i="26"/>
  <c r="S33" i="26"/>
  <c r="S31" i="26"/>
  <c r="S29" i="26"/>
  <c r="S28" i="26"/>
  <c r="S27" i="26"/>
  <c r="S25" i="26"/>
  <c r="S24" i="26"/>
  <c r="S23" i="26"/>
  <c r="S22" i="26"/>
  <c r="S21" i="26"/>
  <c r="S20" i="26"/>
  <c r="S19" i="26"/>
  <c r="S18" i="26"/>
  <c r="S17" i="26"/>
  <c r="S16" i="26"/>
  <c r="S14" i="26"/>
  <c r="S10" i="26"/>
  <c r="S9" i="26"/>
  <c r="S8" i="26"/>
  <c r="S18" i="22" l="1"/>
  <c r="S19" i="22" s="1"/>
  <c r="S55" i="26"/>
  <c r="S56" i="26" s="1"/>
  <c r="F19" i="24"/>
  <c r="F20" i="22" l="1"/>
</calcChain>
</file>

<file path=xl/comments1.xml><?xml version="1.0" encoding="utf-8"?>
<comments xmlns="http://schemas.openxmlformats.org/spreadsheetml/2006/main">
  <authors>
    <author>Tatiana Alvarez</author>
  </authors>
  <commentList>
    <comment ref="I8" authorId="0" shapeId="0">
      <text>
        <r>
          <rPr>
            <b/>
            <sz val="9"/>
            <color indexed="81"/>
            <rFont val="Tahoma"/>
            <family val="2"/>
          </rPr>
          <t>Tatiana Alvarez:</t>
        </r>
        <r>
          <rPr>
            <sz val="9"/>
            <color indexed="81"/>
            <rFont val="Tahoma"/>
            <family val="2"/>
          </rPr>
          <t xml:space="preserve">
Recurso humano</t>
        </r>
      </text>
    </comment>
    <comment ref="N8" authorId="0" shapeId="0">
      <text>
        <r>
          <rPr>
            <b/>
            <sz val="9"/>
            <color indexed="81"/>
            <rFont val="Tahoma"/>
            <family val="2"/>
          </rPr>
          <t>Tatiana Alvarez:</t>
        </r>
        <r>
          <rPr>
            <sz val="9"/>
            <color indexed="81"/>
            <rFont val="Tahoma"/>
            <family val="2"/>
          </rPr>
          <t xml:space="preserve">
Alcance: Autoevaluación de programas académicos e institucional con fines de mejoramiento o acreditación.
Respuesta al informe de los pares académicos del CNA posterior a la visita.</t>
        </r>
      </text>
    </comment>
    <comment ref="I9" authorId="0" shapeId="0">
      <text>
        <r>
          <rPr>
            <b/>
            <sz val="9"/>
            <color indexed="81"/>
            <rFont val="Tahoma"/>
            <family val="2"/>
          </rPr>
          <t>Tatiana Alvarez:</t>
        </r>
        <r>
          <rPr>
            <sz val="9"/>
            <color indexed="81"/>
            <rFont val="Tahoma"/>
            <family val="2"/>
          </rPr>
          <t xml:space="preserve">
Recurso humano</t>
        </r>
      </text>
    </comment>
    <comment ref="I10" authorId="0" shapeId="0">
      <text>
        <r>
          <rPr>
            <b/>
            <sz val="9"/>
            <color indexed="81"/>
            <rFont val="Tahoma"/>
            <family val="2"/>
          </rPr>
          <t>Tatiana Alvarez:</t>
        </r>
        <r>
          <rPr>
            <sz val="9"/>
            <color indexed="81"/>
            <rFont val="Tahoma"/>
            <family val="2"/>
          </rPr>
          <t xml:space="preserve">
Talento Humano</t>
        </r>
      </text>
    </comment>
    <comment ref="N10" authorId="0" shapeId="0">
      <text>
        <r>
          <rPr>
            <b/>
            <sz val="9"/>
            <color indexed="81"/>
            <rFont val="Tahoma"/>
            <family val="2"/>
          </rPr>
          <t>Tatiana Alvarez:</t>
        </r>
        <r>
          <rPr>
            <sz val="9"/>
            <color indexed="81"/>
            <rFont val="Tahoma"/>
            <family val="2"/>
          </rPr>
          <t xml:space="preserve">
Actualización constante de la base de datos de graduados.
Fortalecimiento del vínculo entre el graduado y la Institución.
</t>
        </r>
      </text>
    </comment>
    <comment ref="P16" authorId="0" shapeId="0">
      <text>
        <r>
          <rPr>
            <b/>
            <sz val="9"/>
            <color indexed="81"/>
            <rFont val="Tahoma"/>
            <family val="2"/>
          </rPr>
          <t>Tatiana Alvarez:</t>
        </r>
        <r>
          <rPr>
            <sz val="9"/>
            <color indexed="81"/>
            <rFont val="Tahoma"/>
            <family val="2"/>
          </rPr>
          <t xml:space="preserve">
afiliacion de la institución a la red enlace profesional - red de comunidades de egresados.</t>
        </r>
      </text>
    </comment>
    <comment ref="I17" authorId="0" shapeId="0">
      <text>
        <r>
          <rPr>
            <b/>
            <sz val="9"/>
            <color indexed="81"/>
            <rFont val="Tahoma"/>
            <family val="2"/>
          </rPr>
          <t>Tatiana Alvarez:</t>
        </r>
        <r>
          <rPr>
            <sz val="9"/>
            <color indexed="81"/>
            <rFont val="Tahoma"/>
            <family val="2"/>
          </rPr>
          <t xml:space="preserve">
Talento humano</t>
        </r>
      </text>
    </comment>
    <comment ref="N17" authorId="0" shapeId="0">
      <text>
        <r>
          <rPr>
            <b/>
            <sz val="9"/>
            <color indexed="81"/>
            <rFont val="Tahoma"/>
            <family val="2"/>
          </rPr>
          <t>Tatiana Alvarez:</t>
        </r>
        <r>
          <rPr>
            <sz val="9"/>
            <color indexed="81"/>
            <rFont val="Tahoma"/>
            <family val="2"/>
          </rPr>
          <t xml:space="preserve">
Cursos virtuales con apoyo a la presencialidad</t>
        </r>
      </text>
    </comment>
    <comment ref="I18" authorId="0" shapeId="0">
      <text>
        <r>
          <rPr>
            <b/>
            <sz val="9"/>
            <color indexed="81"/>
            <rFont val="Tahoma"/>
            <family val="2"/>
          </rPr>
          <t>Tatiana Alvarez:</t>
        </r>
        <r>
          <rPr>
            <sz val="9"/>
            <color indexed="81"/>
            <rFont val="Tahoma"/>
            <family val="2"/>
          </rPr>
          <t xml:space="preserve">
Talento humano</t>
        </r>
      </text>
    </comment>
    <comment ref="I20" authorId="0" shapeId="0">
      <text>
        <r>
          <rPr>
            <b/>
            <sz val="9"/>
            <color indexed="81"/>
            <rFont val="Tahoma"/>
            <family val="2"/>
          </rPr>
          <t>Tatiana Alvarez:</t>
        </r>
        <r>
          <rPr>
            <sz val="9"/>
            <color indexed="81"/>
            <rFont val="Tahoma"/>
            <family val="2"/>
          </rPr>
          <t xml:space="preserve">
Contratación Recurso humano</t>
        </r>
      </text>
    </comment>
    <comment ref="I21" authorId="0" shapeId="0">
      <text>
        <r>
          <rPr>
            <b/>
            <sz val="9"/>
            <color indexed="81"/>
            <rFont val="Tahoma"/>
            <family val="2"/>
          </rPr>
          <t>Tatiana Alvarez:</t>
        </r>
        <r>
          <rPr>
            <sz val="9"/>
            <color indexed="81"/>
            <rFont val="Tahoma"/>
            <family val="2"/>
          </rPr>
          <t xml:space="preserve">
Contratación Recurso humano - Desarrollar tutorias académicas en matematicas y calculo</t>
        </r>
      </text>
    </comment>
    <comment ref="N21" authorId="0" shapeId="0">
      <text>
        <r>
          <rPr>
            <b/>
            <sz val="9"/>
            <color indexed="81"/>
            <rFont val="Tahoma"/>
            <family val="2"/>
          </rPr>
          <t>Tatiana Alvarez:</t>
        </r>
        <r>
          <rPr>
            <sz val="9"/>
            <color indexed="81"/>
            <rFont val="Tahoma"/>
            <family val="2"/>
          </rPr>
          <t xml:space="preserve">
Actividades de acompañamiento académico y psicologico, para la permanencia de los estudiantes</t>
        </r>
      </text>
    </comment>
    <comment ref="I22" authorId="0" shapeId="0">
      <text>
        <r>
          <rPr>
            <b/>
            <sz val="9"/>
            <color indexed="81"/>
            <rFont val="Tahoma"/>
            <family val="2"/>
          </rPr>
          <t>Tatiana Alvarez:</t>
        </r>
        <r>
          <rPr>
            <sz val="9"/>
            <color indexed="81"/>
            <rFont val="Tahoma"/>
            <family val="2"/>
          </rPr>
          <t xml:space="preserve">
Contratación Recurso humano - Practicante y profesional de psicologia</t>
        </r>
      </text>
    </comment>
    <comment ref="I23" authorId="0" shapeId="0">
      <text>
        <r>
          <rPr>
            <b/>
            <sz val="9"/>
            <color indexed="81"/>
            <rFont val="Tahoma"/>
            <family val="2"/>
          </rPr>
          <t>Tatiana Alvarez:</t>
        </r>
        <r>
          <rPr>
            <sz val="9"/>
            <color indexed="81"/>
            <rFont val="Tahoma"/>
            <family val="2"/>
          </rPr>
          <t xml:space="preserve">
Contratación Recurso humano - racticante en ciencias basicas</t>
        </r>
      </text>
    </comment>
    <comment ref="I24" authorId="0" shapeId="0">
      <text>
        <r>
          <rPr>
            <b/>
            <sz val="9"/>
            <color indexed="81"/>
            <rFont val="Tahoma"/>
            <family val="2"/>
          </rPr>
          <t>Tatiana Alvarez:</t>
        </r>
        <r>
          <rPr>
            <sz val="9"/>
            <color indexed="81"/>
            <rFont val="Tahoma"/>
            <family val="2"/>
          </rPr>
          <t xml:space="preserve">
Contratación Recurso humano - Practicante en ciencias basicas</t>
        </r>
      </text>
    </comment>
    <comment ref="I25" authorId="0" shapeId="0">
      <text>
        <r>
          <rPr>
            <b/>
            <sz val="9"/>
            <color indexed="81"/>
            <rFont val="Tahoma"/>
            <family val="2"/>
          </rPr>
          <t>Tatiana Alvarez:</t>
        </r>
        <r>
          <rPr>
            <sz val="9"/>
            <color indexed="81"/>
            <rFont val="Tahoma"/>
            <family val="2"/>
          </rPr>
          <t xml:space="preserve">
Contratación de talento humano</t>
        </r>
      </text>
    </comment>
    <comment ref="I28" authorId="0" shapeId="0">
      <text>
        <r>
          <rPr>
            <b/>
            <sz val="9"/>
            <color indexed="81"/>
            <rFont val="Tahoma"/>
            <family val="2"/>
          </rPr>
          <t>Tatiana Alvarez:</t>
        </r>
        <r>
          <rPr>
            <sz val="9"/>
            <color indexed="81"/>
            <rFont val="Tahoma"/>
            <family val="2"/>
          </rPr>
          <t xml:space="preserve">
Contratación de talento humano</t>
        </r>
      </text>
    </comment>
    <comment ref="P29" authorId="0" shapeId="0">
      <text>
        <r>
          <rPr>
            <b/>
            <sz val="9"/>
            <color indexed="81"/>
            <rFont val="Tahoma"/>
            <family val="2"/>
          </rPr>
          <t>Tatiana Alvarez:</t>
        </r>
        <r>
          <rPr>
            <sz val="9"/>
            <color indexed="81"/>
            <rFont val="Tahoma"/>
            <family val="2"/>
          </rPr>
          <t xml:space="preserve">
El tiempo, el colombiano</t>
        </r>
      </text>
    </comment>
    <comment ref="P30" authorId="0" shapeId="0">
      <text>
        <r>
          <rPr>
            <b/>
            <sz val="9"/>
            <color indexed="81"/>
            <rFont val="Tahoma"/>
            <family val="2"/>
          </rPr>
          <t>Tatiana Alvarez:</t>
        </r>
        <r>
          <rPr>
            <sz val="9"/>
            <color indexed="81"/>
            <rFont val="Tahoma"/>
            <family val="2"/>
          </rPr>
          <t xml:space="preserve">
OMT + Open Arquitectura, Virtual pro, SST y Ambientalex</t>
        </r>
      </text>
    </comment>
    <comment ref="I32" authorId="0" shapeId="0">
      <text>
        <r>
          <rPr>
            <b/>
            <sz val="9"/>
            <color indexed="81"/>
            <rFont val="Tahoma"/>
            <family val="2"/>
          </rPr>
          <t>Tatiana Alvarez:</t>
        </r>
        <r>
          <rPr>
            <sz val="9"/>
            <color indexed="81"/>
            <rFont val="Tahoma"/>
            <family val="2"/>
          </rPr>
          <t xml:space="preserve">
Alfaomega y Digital</t>
        </r>
      </text>
    </comment>
    <comment ref="P32" authorId="0" shapeId="0">
      <text>
        <r>
          <rPr>
            <b/>
            <sz val="9"/>
            <color indexed="81"/>
            <rFont val="Tahoma"/>
            <family val="2"/>
          </rPr>
          <t>Tatiana Alvarez:</t>
        </r>
        <r>
          <rPr>
            <sz val="9"/>
            <color indexed="81"/>
            <rFont val="Tahoma"/>
            <family val="2"/>
          </rPr>
          <t xml:space="preserve">
Ebook 7/24</t>
        </r>
      </text>
    </comment>
    <comment ref="I33" authorId="0" shapeId="0">
      <text>
        <r>
          <rPr>
            <b/>
            <sz val="9"/>
            <color indexed="81"/>
            <rFont val="Tahoma"/>
            <family val="2"/>
          </rPr>
          <t>Tatiana Alvarez:</t>
        </r>
        <r>
          <rPr>
            <sz val="9"/>
            <color indexed="81"/>
            <rFont val="Tahoma"/>
            <family val="2"/>
          </rPr>
          <t xml:space="preserve">
Contratación</t>
        </r>
      </text>
    </comment>
    <comment ref="I35" authorId="0" shapeId="0">
      <text>
        <r>
          <rPr>
            <b/>
            <sz val="9"/>
            <color indexed="81"/>
            <rFont val="Tahoma"/>
            <family val="2"/>
          </rPr>
          <t>Tatiana Alvarez:</t>
        </r>
        <r>
          <rPr>
            <sz val="9"/>
            <color indexed="81"/>
            <rFont val="Tahoma"/>
            <family val="2"/>
          </rPr>
          <t xml:space="preserve">
Se requiere del personal de apoyo como laboratorista para el adecuado funcionamiento de los laboratorios adscritos a la Facultad</t>
        </r>
      </text>
    </comment>
    <comment ref="I36" authorId="0" shapeId="0">
      <text>
        <r>
          <rPr>
            <b/>
            <sz val="9"/>
            <color indexed="81"/>
            <rFont val="Tahoma"/>
            <family val="2"/>
          </rPr>
          <t>Tatiana Alvarez:</t>
        </r>
        <r>
          <rPr>
            <sz val="9"/>
            <color indexed="81"/>
            <rFont val="Tahoma"/>
            <family val="2"/>
          </rPr>
          <t xml:space="preserve">
Inscripción  ACODAL, ACOFI, SCAA</t>
        </r>
      </text>
    </comment>
    <comment ref="I38" authorId="0" shapeId="0">
      <text>
        <r>
          <rPr>
            <b/>
            <sz val="9"/>
            <color indexed="81"/>
            <rFont val="Tahoma"/>
            <family val="2"/>
          </rPr>
          <t>Tatiana Alvarez:</t>
        </r>
        <r>
          <rPr>
            <sz val="9"/>
            <color indexed="81"/>
            <rFont val="Tahoma"/>
            <family val="2"/>
          </rPr>
          <t xml:space="preserve">
contratarción de  un Tecnólogo Químico y 3 auxiliares.</t>
        </r>
      </text>
    </comment>
    <comment ref="I39" authorId="0" shapeId="0">
      <text>
        <r>
          <rPr>
            <b/>
            <sz val="9"/>
            <color indexed="81"/>
            <rFont val="Tahoma"/>
            <family val="2"/>
          </rPr>
          <t>Tatiana Alvarez:</t>
        </r>
        <r>
          <rPr>
            <sz val="9"/>
            <color indexed="81"/>
            <rFont val="Tahoma"/>
            <family val="2"/>
          </rPr>
          <t xml:space="preserve">
Contratación</t>
        </r>
      </text>
    </comment>
    <comment ref="I40" authorId="0" shapeId="0">
      <text>
        <r>
          <rPr>
            <b/>
            <sz val="9"/>
            <color indexed="81"/>
            <rFont val="Tahoma"/>
            <family val="2"/>
          </rPr>
          <t>Tatiana Alvarez:
uno correctivo y otro preventivo</t>
        </r>
      </text>
    </comment>
    <comment ref="I43" authorId="0" shapeId="0">
      <text>
        <r>
          <rPr>
            <b/>
            <sz val="9"/>
            <color indexed="81"/>
            <rFont val="Tahoma"/>
            <family val="2"/>
          </rPr>
          <t>Tatiana Alvarez:</t>
        </r>
        <r>
          <rPr>
            <sz val="9"/>
            <color indexed="81"/>
            <rFont val="Tahoma"/>
            <family val="2"/>
          </rPr>
          <t xml:space="preserve">
Contratación</t>
        </r>
      </text>
    </comment>
    <comment ref="I45" authorId="0" shapeId="0">
      <text>
        <r>
          <rPr>
            <b/>
            <sz val="9"/>
            <color indexed="81"/>
            <rFont val="Tahoma"/>
            <family val="2"/>
          </rPr>
          <t>Tatiana Alvarez:</t>
        </r>
        <r>
          <rPr>
            <sz val="9"/>
            <color indexed="81"/>
            <rFont val="Tahoma"/>
            <family val="2"/>
          </rPr>
          <t xml:space="preserve">
Contratación</t>
        </r>
      </text>
    </comment>
    <comment ref="I46" authorId="0" shapeId="0">
      <text>
        <r>
          <rPr>
            <b/>
            <sz val="9"/>
            <color indexed="81"/>
            <rFont val="Tahoma"/>
            <family val="2"/>
          </rPr>
          <t>Tatiana Alvarez:</t>
        </r>
        <r>
          <rPr>
            <sz val="9"/>
            <color indexed="81"/>
            <rFont val="Tahoma"/>
            <family val="2"/>
          </rPr>
          <t xml:space="preserve">
Contratación de talento humano</t>
        </r>
      </text>
    </comment>
    <comment ref="I47" authorId="0" shapeId="0">
      <text>
        <r>
          <rPr>
            <b/>
            <sz val="9"/>
            <color indexed="81"/>
            <rFont val="Tahoma"/>
            <family val="2"/>
          </rPr>
          <t>Tatiana Alvarez:</t>
        </r>
        <r>
          <rPr>
            <sz val="9"/>
            <color indexed="81"/>
            <rFont val="Tahoma"/>
            <family val="2"/>
          </rPr>
          <t xml:space="preserve">
Contratación, y mantenimiento mecanico de aula movil</t>
        </r>
      </text>
    </comment>
    <comment ref="P47" authorId="0" shapeId="0">
      <text>
        <r>
          <rPr>
            <b/>
            <sz val="9"/>
            <color indexed="81"/>
            <rFont val="Tahoma"/>
            <family val="2"/>
          </rPr>
          <t>Tatiana Alvarez:</t>
        </r>
        <r>
          <rPr>
            <sz val="9"/>
            <color indexed="81"/>
            <rFont val="Tahoma"/>
            <family val="2"/>
          </rPr>
          <t xml:space="preserve">
Mantenimiento preventivo y mecanico de aula movil</t>
        </r>
      </text>
    </comment>
    <comment ref="I48" authorId="0" shapeId="0">
      <text>
        <r>
          <rPr>
            <b/>
            <sz val="9"/>
            <color indexed="81"/>
            <rFont val="Tahoma"/>
            <family val="2"/>
          </rPr>
          <t>Tatiana Alvarez:</t>
        </r>
        <r>
          <rPr>
            <sz val="9"/>
            <color indexed="81"/>
            <rFont val="Tahoma"/>
            <family val="2"/>
          </rPr>
          <t xml:space="preserve">
Membresia ASCOLFA, CONPEHT,OMT, Medellín convention and visitor bureau</t>
        </r>
      </text>
    </comment>
    <comment ref="P48" authorId="0" shapeId="0">
      <text>
        <r>
          <rPr>
            <b/>
            <sz val="9"/>
            <color indexed="81"/>
            <rFont val="Tahoma"/>
            <family val="2"/>
          </rPr>
          <t>Tatiana Alvarez:</t>
        </r>
        <r>
          <rPr>
            <sz val="9"/>
            <color indexed="81"/>
            <rFont val="Tahoma"/>
            <family val="2"/>
          </rPr>
          <t xml:space="preserve">
</t>
        </r>
        <r>
          <rPr>
            <sz val="12"/>
            <color indexed="81"/>
            <rFont val="Tahoma"/>
            <family val="2"/>
          </rPr>
          <t>ASCOLFA, COMPEC Y BUREAU</t>
        </r>
      </text>
    </comment>
    <comment ref="I49" authorId="0" shapeId="0">
      <text>
        <r>
          <rPr>
            <b/>
            <sz val="9"/>
            <color indexed="81"/>
            <rFont val="Tahoma"/>
            <family val="2"/>
          </rPr>
          <t>Tatiana Alvarez:</t>
        </r>
        <r>
          <rPr>
            <sz val="9"/>
            <color indexed="81"/>
            <rFont val="Tahoma"/>
            <family val="2"/>
          </rPr>
          <t xml:space="preserve">
Operación Media Técnica 
(Tecnica Laboral en Cocina, Organización de Viajes, Organización de Eventos y Dibujo Arquitectonico)</t>
        </r>
      </text>
    </comment>
    <comment ref="I50" authorId="0" shapeId="0">
      <text>
        <r>
          <rPr>
            <b/>
            <sz val="9"/>
            <color indexed="81"/>
            <rFont val="Tahoma"/>
            <family val="2"/>
          </rPr>
          <t>Tatiana Alvarez:</t>
        </r>
        <r>
          <rPr>
            <sz val="9"/>
            <color indexed="81"/>
            <rFont val="Tahoma"/>
            <family val="2"/>
          </rPr>
          <t xml:space="preserve">
Red CLACSO</t>
        </r>
      </text>
    </comment>
    <comment ref="I53" authorId="0" shapeId="0">
      <text>
        <r>
          <rPr>
            <b/>
            <sz val="9"/>
            <color indexed="81"/>
            <rFont val="Tahoma"/>
            <family val="2"/>
          </rPr>
          <t>Tatiana Alvarez:</t>
        </r>
        <r>
          <rPr>
            <sz val="9"/>
            <color indexed="81"/>
            <rFont val="Tahoma"/>
            <family val="2"/>
          </rPr>
          <t xml:space="preserve">
Contratación de recurso humano</t>
        </r>
      </text>
    </comment>
  </commentList>
</comments>
</file>

<file path=xl/comments2.xml><?xml version="1.0" encoding="utf-8"?>
<comments xmlns="http://schemas.openxmlformats.org/spreadsheetml/2006/main">
  <authors>
    <author>Tatiana Alvarez</author>
  </authors>
  <commentList>
    <comment ref="I8" authorId="0" shapeId="0">
      <text>
        <r>
          <rPr>
            <b/>
            <sz val="9"/>
            <color indexed="81"/>
            <rFont val="Tahoma"/>
            <family val="2"/>
          </rPr>
          <t>Tatiana Alvarez:</t>
        </r>
        <r>
          <rPr>
            <sz val="9"/>
            <color indexed="81"/>
            <rFont val="Tahoma"/>
            <family val="2"/>
          </rPr>
          <t xml:space="preserve">
Contratación de talento humano</t>
        </r>
      </text>
    </comment>
  </commentList>
</comments>
</file>

<file path=xl/comments3.xml><?xml version="1.0" encoding="utf-8"?>
<comments xmlns="http://schemas.openxmlformats.org/spreadsheetml/2006/main">
  <authors>
    <author>Tatiana Alvarez</author>
  </authors>
  <commentList>
    <comment ref="I8" authorId="0" shapeId="0">
      <text>
        <r>
          <rPr>
            <b/>
            <sz val="9"/>
            <color indexed="81"/>
            <rFont val="Tahoma"/>
            <family val="2"/>
          </rPr>
          <t>Tatiana Alvarez:</t>
        </r>
        <r>
          <rPr>
            <sz val="9"/>
            <color indexed="81"/>
            <rFont val="Tahoma"/>
            <family val="2"/>
          </rPr>
          <t xml:space="preserve">
Contratación</t>
        </r>
      </text>
    </comment>
    <comment ref="I9" authorId="0" shapeId="0">
      <text>
        <r>
          <rPr>
            <b/>
            <sz val="9"/>
            <color indexed="81"/>
            <rFont val="Tahoma"/>
            <family val="2"/>
          </rPr>
          <t>Tatiana Alvarez:</t>
        </r>
        <r>
          <rPr>
            <sz val="9"/>
            <color indexed="81"/>
            <rFont val="Tahoma"/>
            <family val="2"/>
          </rPr>
          <t xml:space="preserve">
Contratación de una auxiliar, la coordinadora y una docente </t>
        </r>
      </text>
    </comment>
    <comment ref="I10" authorId="0" shapeId="0">
      <text>
        <r>
          <rPr>
            <b/>
            <sz val="9"/>
            <color indexed="81"/>
            <rFont val="Tahoma"/>
            <family val="2"/>
          </rPr>
          <t>Tatiana Alvarez::
Un matenimiento preventivo y otro correctivo</t>
        </r>
      </text>
    </comment>
    <comment ref="I12" authorId="0" shapeId="0">
      <text>
        <r>
          <rPr>
            <b/>
            <sz val="9"/>
            <color indexed="81"/>
            <rFont val="Tahoma"/>
            <family val="2"/>
          </rPr>
          <t>Tatiana Alvarez:</t>
        </r>
        <r>
          <rPr>
            <sz val="9"/>
            <color indexed="81"/>
            <rFont val="Tahoma"/>
            <family val="2"/>
          </rPr>
          <t xml:space="preserve">
Contratación</t>
        </r>
      </text>
    </comment>
    <comment ref="I13" authorId="0" shapeId="0">
      <text>
        <r>
          <rPr>
            <b/>
            <sz val="9"/>
            <color indexed="81"/>
            <rFont val="Tahoma"/>
            <family val="2"/>
          </rPr>
          <t>Tatiana Alvarez:</t>
        </r>
        <r>
          <rPr>
            <sz val="9"/>
            <color indexed="81"/>
            <rFont val="Tahoma"/>
            <family val="2"/>
          </rPr>
          <t xml:space="preserve">
Contratación de analista fisicoquimico</t>
        </r>
      </text>
    </comment>
    <comment ref="I14" authorId="0" shapeId="0">
      <text>
        <r>
          <rPr>
            <b/>
            <sz val="9"/>
            <color indexed="81"/>
            <rFont val="Tahoma"/>
            <family val="2"/>
          </rPr>
          <t>Tatiana Alvarez:</t>
        </r>
        <r>
          <rPr>
            <sz val="9"/>
            <color indexed="81"/>
            <rFont val="Tahoma"/>
            <family val="2"/>
          </rPr>
          <t xml:space="preserve">
Contratación de analista microbiologico</t>
        </r>
      </text>
    </comment>
    <comment ref="I15" authorId="0" shapeId="0">
      <text>
        <r>
          <rPr>
            <b/>
            <sz val="9"/>
            <color indexed="81"/>
            <rFont val="Tahoma"/>
            <family val="2"/>
          </rPr>
          <t>Tatiana Alvarez:</t>
        </r>
        <r>
          <rPr>
            <sz val="9"/>
            <color indexed="81"/>
            <rFont val="Tahoma"/>
            <family val="2"/>
          </rPr>
          <t xml:space="preserve">
Contratación</t>
        </r>
      </text>
    </comment>
    <comment ref="I16" authorId="0" shapeId="0">
      <text>
        <r>
          <rPr>
            <b/>
            <sz val="9"/>
            <color indexed="81"/>
            <rFont val="Tahoma"/>
            <family val="2"/>
          </rPr>
          <t>Tatiana Alvarez:</t>
        </r>
        <r>
          <rPr>
            <sz val="9"/>
            <color indexed="81"/>
            <rFont val="Tahoma"/>
            <family val="2"/>
          </rPr>
          <t xml:space="preserve">
Contratación</t>
        </r>
      </text>
    </comment>
  </commentList>
</comments>
</file>

<file path=xl/comments4.xml><?xml version="1.0" encoding="utf-8"?>
<comments xmlns="http://schemas.openxmlformats.org/spreadsheetml/2006/main">
  <authors>
    <author>Tatiana Alvarez</author>
  </authors>
  <commentList>
    <comment ref="I8" authorId="0" shapeId="0">
      <text>
        <r>
          <rPr>
            <b/>
            <sz val="9"/>
            <color indexed="81"/>
            <rFont val="Tahoma"/>
            <family val="2"/>
          </rPr>
          <t>Tatiana Alvarez:</t>
        </r>
        <r>
          <rPr>
            <sz val="9"/>
            <color indexed="81"/>
            <rFont val="Tahoma"/>
            <family val="2"/>
          </rPr>
          <t xml:space="preserve">
Contratación asistente Judy</t>
        </r>
      </text>
    </comment>
    <comment ref="I9" authorId="0" shapeId="0">
      <text>
        <r>
          <rPr>
            <b/>
            <sz val="9"/>
            <color indexed="81"/>
            <rFont val="Tahoma"/>
            <family val="2"/>
          </rPr>
          <t>Tatiana Alvarez:</t>
        </r>
        <r>
          <rPr>
            <sz val="9"/>
            <color indexed="81"/>
            <rFont val="Tahoma"/>
            <family val="2"/>
          </rPr>
          <t xml:space="preserve">
Contratación medico y enfermera</t>
        </r>
      </text>
    </comment>
    <comment ref="I10" authorId="0" shapeId="0">
      <text>
        <r>
          <rPr>
            <b/>
            <sz val="9"/>
            <color indexed="81"/>
            <rFont val="Tahoma"/>
            <family val="2"/>
          </rPr>
          <t>Tatiana Alvarez:</t>
        </r>
        <r>
          <rPr>
            <sz val="9"/>
            <color indexed="81"/>
            <rFont val="Tahoma"/>
            <family val="2"/>
          </rPr>
          <t xml:space="preserve">
Contratación para coordinar el area socioeconomica</t>
        </r>
      </text>
    </comment>
    <comment ref="I11" authorId="0" shapeId="0">
      <text>
        <r>
          <rPr>
            <b/>
            <sz val="9"/>
            <color indexed="81"/>
            <rFont val="Tahoma"/>
            <family val="2"/>
          </rPr>
          <t>Tatiana Alvarez:</t>
        </r>
        <r>
          <rPr>
            <sz val="9"/>
            <color indexed="81"/>
            <rFont val="Tahoma"/>
            <family val="2"/>
          </rPr>
          <t xml:space="preserve">
Psicologo</t>
        </r>
      </text>
    </comment>
    <comment ref="I12" authorId="0" shapeId="0">
      <text>
        <r>
          <rPr>
            <b/>
            <sz val="9"/>
            <color indexed="81"/>
            <rFont val="Tahoma"/>
            <family val="2"/>
          </rPr>
          <t>Tatiana Alvarez:</t>
        </r>
        <r>
          <rPr>
            <sz val="9"/>
            <color indexed="81"/>
            <rFont val="Tahoma"/>
            <family val="2"/>
          </rPr>
          <t xml:space="preserve">
Contratación Mamapaisa</t>
        </r>
      </text>
    </comment>
  </commentList>
</comments>
</file>

<file path=xl/comments5.xml><?xml version="1.0" encoding="utf-8"?>
<comments xmlns="http://schemas.openxmlformats.org/spreadsheetml/2006/main">
  <authors>
    <author>Tatiana Alvarez</author>
  </authors>
  <commentList>
    <comment ref="I8" authorId="0" shapeId="0">
      <text>
        <r>
          <rPr>
            <b/>
            <sz val="9"/>
            <color indexed="81"/>
            <rFont val="Tahoma"/>
            <family val="2"/>
          </rPr>
          <t>Tatiana Alvarez:</t>
        </r>
        <r>
          <rPr>
            <sz val="9"/>
            <color indexed="81"/>
            <rFont val="Tahoma"/>
            <family val="2"/>
          </rPr>
          <t xml:space="preserve">
 Contratación de personal para medios, redes sociales, eventos, videos etc Apoyo en diseño gráfico institucional , Coordinación.
</t>
        </r>
      </text>
    </comment>
    <comment ref="I14" authorId="0" shapeId="0">
      <text>
        <r>
          <rPr>
            <b/>
            <sz val="9"/>
            <color indexed="81"/>
            <rFont val="Tahoma"/>
            <family val="2"/>
          </rPr>
          <t>Tatiana Alvarez:</t>
        </r>
        <r>
          <rPr>
            <sz val="9"/>
            <color indexed="81"/>
            <rFont val="Tahoma"/>
            <family val="2"/>
          </rPr>
          <t xml:space="preserve">
</t>
        </r>
        <r>
          <rPr>
            <sz val="11"/>
            <color indexed="81"/>
            <rFont val="Tahoma"/>
            <family val="2"/>
          </rPr>
          <t>* Cuadros de clasificación
* Tablas de retención documental
* Tables de valoración documental</t>
        </r>
      </text>
    </comment>
    <comment ref="P14" authorId="0" shapeId="0">
      <text>
        <r>
          <rPr>
            <b/>
            <sz val="9"/>
            <color indexed="81"/>
            <rFont val="Tahoma"/>
            <family val="2"/>
          </rPr>
          <t>Tatiana Alvarez:</t>
        </r>
        <r>
          <rPr>
            <sz val="9"/>
            <color indexed="81"/>
            <rFont val="Tahoma"/>
            <family val="2"/>
          </rPr>
          <t xml:space="preserve">
</t>
        </r>
        <r>
          <rPr>
            <sz val="11"/>
            <color indexed="81"/>
            <rFont val="Tahoma"/>
            <family val="2"/>
          </rPr>
          <t>* Cuadros de clasificación
* Tablas de retención documental</t>
        </r>
      </text>
    </comment>
    <comment ref="I15" authorId="0" shapeId="0">
      <text>
        <r>
          <rPr>
            <b/>
            <sz val="9"/>
            <color indexed="81"/>
            <rFont val="Tahoma"/>
            <family val="2"/>
          </rPr>
          <t>Tatiana Alvarez:</t>
        </r>
        <r>
          <rPr>
            <sz val="9"/>
            <color indexed="81"/>
            <rFont val="Tahoma"/>
            <family val="2"/>
          </rPr>
          <t xml:space="preserve">
</t>
        </r>
        <r>
          <rPr>
            <sz val="11"/>
            <color indexed="81"/>
            <rFont val="Tahoma"/>
            <family val="2"/>
          </rPr>
          <t>* Resolución rectoral
* Manual de gestión documental
* Procesos de gestión documental en el SGI</t>
        </r>
      </text>
    </comment>
    <comment ref="I16" authorId="0" shapeId="0">
      <text>
        <r>
          <rPr>
            <b/>
            <sz val="9"/>
            <color indexed="81"/>
            <rFont val="Tahoma"/>
            <family val="2"/>
          </rPr>
          <t>Tatiana Alvarez:</t>
        </r>
        <r>
          <rPr>
            <sz val="9"/>
            <color indexed="81"/>
            <rFont val="Tahoma"/>
            <family val="2"/>
          </rPr>
          <t xml:space="preserve">
</t>
        </r>
        <r>
          <rPr>
            <sz val="11"/>
            <color indexed="81"/>
            <rFont val="Tahoma"/>
            <family val="2"/>
          </rPr>
          <t>* Indice de formación clasificada y reservada
* Registro de activos de información
* Esquema de publicación de información</t>
        </r>
      </text>
    </comment>
    <comment ref="P18" authorId="0" shapeId="0">
      <text>
        <r>
          <rPr>
            <b/>
            <sz val="9"/>
            <color indexed="81"/>
            <rFont val="Tahoma"/>
            <family val="2"/>
          </rPr>
          <t>Tatiana Alvarez:</t>
        </r>
        <r>
          <rPr>
            <sz val="9"/>
            <color indexed="81"/>
            <rFont val="Tahoma"/>
            <family val="2"/>
          </rPr>
          <t xml:space="preserve">
</t>
        </r>
        <r>
          <rPr>
            <sz val="11"/>
            <color indexed="81"/>
            <rFont val="Tahoma"/>
            <family val="2"/>
          </rPr>
          <t>Conservación de documentos fisicos</t>
        </r>
      </text>
    </comment>
    <comment ref="I33" authorId="0" shapeId="0">
      <text>
        <r>
          <rPr>
            <b/>
            <sz val="9"/>
            <color indexed="81"/>
            <rFont val="Tahoma"/>
            <charset val="1"/>
          </rPr>
          <t>Tatiana Alvarez:</t>
        </r>
        <r>
          <rPr>
            <sz val="9"/>
            <color indexed="81"/>
            <rFont val="Tahoma"/>
            <charset val="1"/>
          </rPr>
          <t xml:space="preserve">
Rendición de cuentas</t>
        </r>
      </text>
    </comment>
    <comment ref="I40" authorId="0" shapeId="0">
      <text>
        <r>
          <rPr>
            <b/>
            <sz val="9"/>
            <color indexed="81"/>
            <rFont val="Tahoma"/>
            <family val="2"/>
          </rPr>
          <t>Tatiana Alvarez:</t>
        </r>
        <r>
          <rPr>
            <sz val="9"/>
            <color indexed="81"/>
            <rFont val="Tahoma"/>
            <family val="2"/>
          </rPr>
          <t xml:space="preserve">
Contratación(supervición)
</t>
        </r>
      </text>
    </comment>
    <comment ref="P42" authorId="0" shapeId="0">
      <text>
        <r>
          <rPr>
            <b/>
            <sz val="9"/>
            <color indexed="81"/>
            <rFont val="Tahoma"/>
            <family val="2"/>
          </rPr>
          <t>Tatiana Alvarez:</t>
        </r>
        <r>
          <rPr>
            <sz val="9"/>
            <color indexed="81"/>
            <rFont val="Tahoma"/>
            <family val="2"/>
          </rPr>
          <t xml:space="preserve">
Adquisición de infraestructura TI( custodia de cintas de backup,  servicios de Telecomunicaciones, apoyo seguridad informática, renta de impresoras, mantenimiento de impresoras Institucionales</t>
        </r>
      </text>
    </comment>
    <comment ref="I46" authorId="0" shapeId="0">
      <text>
        <r>
          <rPr>
            <b/>
            <sz val="9"/>
            <color indexed="81"/>
            <rFont val="Tahoma"/>
            <family val="2"/>
          </rPr>
          <t>Tatiana Alvarez:</t>
        </r>
        <r>
          <rPr>
            <sz val="9"/>
            <color indexed="81"/>
            <rFont val="Tahoma"/>
            <family val="2"/>
          </rPr>
          <t xml:space="preserve">
2 planes: PETIC y Plan seguridad y privacidad de la información</t>
        </r>
      </text>
    </comment>
    <comment ref="I51" authorId="0" shapeId="0">
      <text>
        <r>
          <rPr>
            <b/>
            <sz val="9"/>
            <color indexed="81"/>
            <rFont val="Tahoma"/>
            <family val="2"/>
          </rPr>
          <t>Tatiana Alvarez:</t>
        </r>
        <r>
          <rPr>
            <sz val="9"/>
            <color indexed="81"/>
            <rFont val="Tahoma"/>
            <family val="2"/>
          </rPr>
          <t xml:space="preserve">
2 planes: Plan seguridad y privacidad de la información y Plan tratamiento riesgo de seguridad y privacidad de la información</t>
        </r>
      </text>
    </comment>
  </commentList>
</comments>
</file>

<file path=xl/sharedStrings.xml><?xml version="1.0" encoding="utf-8"?>
<sst xmlns="http://schemas.openxmlformats.org/spreadsheetml/2006/main" count="669" uniqueCount="240">
  <si>
    <t>Nº</t>
  </si>
  <si>
    <t>CODIGO PROYECTO PLANNEA</t>
  </si>
  <si>
    <t>CODIGO PROYECTO  MUNICIPIO</t>
  </si>
  <si>
    <t>COMPONENTE</t>
  </si>
  <si>
    <t>PROGRAMA</t>
  </si>
  <si>
    <t>ACTIVIDADES</t>
  </si>
  <si>
    <t>INDICADOR DE PRODUCTO ASOCIADO AL PLAN</t>
  </si>
  <si>
    <t>DEPENDENCIA RESPONSABLE DE LA ACTIVIDAD</t>
  </si>
  <si>
    <t xml:space="preserve">META PLANIFICADA A JUNIO </t>
  </si>
  <si>
    <t>OBJETIVO DEL COMPONENTE</t>
  </si>
  <si>
    <t>VALOR TOTAL DEL PROYECTO DE INVERSIÓN</t>
  </si>
  <si>
    <t>META PLANIFICADA EN EL AÑO</t>
  </si>
  <si>
    <t>META PLANIFICADA A DICIEMBRE</t>
  </si>
  <si>
    <t>VERSIÓN: 006</t>
  </si>
  <si>
    <t xml:space="preserve">CARGO PERSONA RESPONSABLE </t>
  </si>
  <si>
    <t>CANTIDAD EJECUTADA (LOGRO)  DICIEMBRE</t>
  </si>
  <si>
    <t>CANTIDAD EJECUTADA (LOGRO)  JUNIO</t>
  </si>
  <si>
    <t>CANTIDAD EJECUTADA (LOGRO)      AÑO</t>
  </si>
  <si>
    <t>EFICACIA A JUNIO</t>
  </si>
  <si>
    <t>EFICACIA ACUMULADA</t>
  </si>
  <si>
    <t>EJE</t>
  </si>
  <si>
    <t>FECHA:  13-02-2017</t>
  </si>
  <si>
    <t xml:space="preserve">FORMULACIÓN                                                                                                                                                                                                                                                                                                                                               </t>
  </si>
  <si>
    <t>SEGUIMIENTO</t>
  </si>
  <si>
    <t>VALOR INICIAL DEL PROYECTO</t>
  </si>
  <si>
    <t>VALOR FINAL DEL PROYECTO</t>
  </si>
  <si>
    <t>VALOR EJECUTADO A LA FECHA DEL INFORME</t>
  </si>
  <si>
    <t>INDICE DE EJECUCIÓN FINANCIERA</t>
  </si>
  <si>
    <t>EFICIENCIA ACUMULADA</t>
  </si>
  <si>
    <t>PÁGINA: 1 DE 6</t>
  </si>
  <si>
    <t>PÁGINA: 2 DE 6</t>
  </si>
  <si>
    <t>PÁGINA: 3 DE 6</t>
  </si>
  <si>
    <t>PÁGINA: 4 DE 6</t>
  </si>
  <si>
    <t>PÁGINA: 5 DE 6</t>
  </si>
  <si>
    <t>Eje 1: Docencia</t>
  </si>
  <si>
    <t>Componente 2: Oferta Académica de Calidad</t>
  </si>
  <si>
    <t>Fortalecer la oferta académica en programas de pregrado y posgrado pertinentes para el desarrollo economico, social y ambiental de la sociedad regional y nacional.</t>
  </si>
  <si>
    <t>Condiciones Iniciales de Cara a la Acreditación Institucional</t>
  </si>
  <si>
    <t>Evaluación de las condiciones iniciales para la acreditación Institucional.</t>
  </si>
  <si>
    <t>Aseguramiento de Calidad(autoevaluación)</t>
  </si>
  <si>
    <t xml:space="preserve">Coordinador </t>
  </si>
  <si>
    <t>Componente 4: Graduados</t>
  </si>
  <si>
    <t>Fortalecer el vinculo entre la institución y los graduados a traves de estrategias que contrubuyan al desarrollo personal y profesional de los mismos.</t>
  </si>
  <si>
    <t>Participación  y Vinculación del Graduado a la Institución</t>
  </si>
  <si>
    <t xml:space="preserve">No de graduados que participan en actividades de formación (Cursos, seminarios, diplomados, talleres, charlas, entre otros.)                                                                                    *Tasa de ocupacion: (Vinculados/Vacantes)*100                                                                                                                *Tasa de actualizaciòn de la base de datos de graduados </t>
  </si>
  <si>
    <t>Centro de Graduados</t>
  </si>
  <si>
    <t>Coordinador</t>
  </si>
  <si>
    <t>Administración y gestión del servicio de intermediación laboral (bolsa de empleo)</t>
  </si>
  <si>
    <t>Realización del encuentro anual de graduados</t>
  </si>
  <si>
    <t xml:space="preserve">Realización de la ceremonia de imposición de placas </t>
  </si>
  <si>
    <t>participación redes de oficinas de egresado</t>
  </si>
  <si>
    <t>Las TIC como estrategia de enseñanza Aprendizaje</t>
  </si>
  <si>
    <t xml:space="preserve">*No de programas académicos con metodología virtual, ofertados en @Medellín u otras plataforma                                                 *No de grupos con apoyo a la presencialidad              </t>
  </si>
  <si>
    <t>Virtualidad</t>
  </si>
  <si>
    <t>Componente 3: Permanencia con Calidad Académica</t>
  </si>
  <si>
    <t>Fortalecer de manera integral los estilos de aprendizaje y las competencias académicas con el fin de mejorar el rendimiento de los estudiantes.</t>
  </si>
  <si>
    <t>Apoyo a Procesos de Enseñanza - Aprendizaje</t>
  </si>
  <si>
    <t xml:space="preserve">*No de asignaturas con tutorías académicas               *No de actividades (cursos, diplomados, cartillas, libros, videos o talleres) para fortalecer el proceso de enseñanza                                   *Tasa de deserción estudiantil disminuida                                                               </t>
  </si>
  <si>
    <t>Permanencia</t>
  </si>
  <si>
    <t>Apoyar las estrategia psico-educativa de quédate en colmayor</t>
  </si>
  <si>
    <t>Cobertura</t>
  </si>
  <si>
    <t>No de estudiantes matriculados</t>
  </si>
  <si>
    <t>Apoyos Educativos</t>
  </si>
  <si>
    <t xml:space="preserve">Jefe de biblioteca </t>
  </si>
  <si>
    <t>Adquirir material bibliográfico (Bases de datos)</t>
  </si>
  <si>
    <t>Vicerrectoría Académica</t>
  </si>
  <si>
    <t>Adquirir reactivos, insumos, elementos, entre otros, para fortalecer las realización de las funciones académicas de la Facultad</t>
  </si>
  <si>
    <t>Facultad de Arquitectura e Ingeniería</t>
  </si>
  <si>
    <t>Decano</t>
  </si>
  <si>
    <t>Realizar afiliaciones a asociaciones, agremiaciones, entre otros</t>
  </si>
  <si>
    <t>Realizar el mantenimiento preventivo y correctivo de los equipos que posee la Facultad, con el fin de garantizar su adecuado funcionamiento</t>
  </si>
  <si>
    <t>Facultad de Ciencias de la Salud</t>
  </si>
  <si>
    <t xml:space="preserve">Coordinadora de Laboratorio </t>
  </si>
  <si>
    <t>Membresia para la afiliación a la Red APROBAC</t>
  </si>
  <si>
    <t>Facultad de Administración</t>
  </si>
  <si>
    <t xml:space="preserve">Membresias organizaciones nacionales e internacionales </t>
  </si>
  <si>
    <t>Eje 3: Extensión y Proyección Social</t>
  </si>
  <si>
    <t xml:space="preserve">Componente 1: Extensión Académica </t>
  </si>
  <si>
    <t>Establecer una relación con la comunidad desde el  sector público y privado como proceso de doble vía que permita una instancia superior de pensamiento, con el fin de enriquecer la dinámica académica.</t>
  </si>
  <si>
    <t>Servicios de extensión académica articulados a las facultades y procesos de la institución.</t>
  </si>
  <si>
    <t>No De programas de Extensión y Proyección social implementados(Cursos, Diplomados, aulas multiples con cientificos…)</t>
  </si>
  <si>
    <t>Extensión Académica</t>
  </si>
  <si>
    <t>Servicios de extensión académica articulados a las facultades y procesos de la institución..</t>
  </si>
  <si>
    <t xml:space="preserve">No De estudiantes beneficiados con el centro de lenguas  </t>
  </si>
  <si>
    <t>Extensión(Centro de Lenguas)</t>
  </si>
  <si>
    <t>No De muestras (LACMA)</t>
  </si>
  <si>
    <t>Mantenimiento preventivo y/o correctivo  de los equipos del laboratorio de LACMA</t>
  </si>
  <si>
    <t>LACMA</t>
  </si>
  <si>
    <t>Coordinadora</t>
  </si>
  <si>
    <t>Eje 4: Bienestar Institucional</t>
  </si>
  <si>
    <t>Componente 1: Bienestar Institucional</t>
  </si>
  <si>
    <t xml:space="preserve">Brindar a los miembros de la comunidad institucional, espacios y actividades deportivas, socioeconómicas, culturales, de desarrollo humano y de salud, que contribuyen a potencializar as diferentes dimensiones del ser.
</t>
  </si>
  <si>
    <t>*Promoción Artistica y Cultural                      *Promoción de la Salud y el Desarrollo Humano                 *Promosión Socioeconomica</t>
  </si>
  <si>
    <t xml:space="preserve">*Actividades de promoción artística y cultural, ofertadas                                                     * No de atenciones médicas                          *% de estudiantes con cobertura de la promoción socioeconómica                       *Reglamento para obtención de un único beneficio de promoción socioeconómica               *% de la participación de la poblacion de la Institución en  actividades de promoción de la salud y el desarrollo humano                                                 *No de estudiantes beneficiarios del Programa de Seguridad Alimentaria                         </t>
  </si>
  <si>
    <t xml:space="preserve">No de estudiantes beneficiarios del Programa de Seguridad Alimentaria    </t>
  </si>
  <si>
    <t>Eje 4: Internacionalización</t>
  </si>
  <si>
    <t>Componente 1: Interculturalidad</t>
  </si>
  <si>
    <t>Armonizar los serviicos academicos y administrativos con las tendencias internacionales en materia de educación superior</t>
  </si>
  <si>
    <t>Movilidad</t>
  </si>
  <si>
    <t>No de estudiantes salientes  en actividades académicas</t>
  </si>
  <si>
    <t>Internacionalización</t>
  </si>
  <si>
    <t>Director</t>
  </si>
  <si>
    <t>Movilidad saliente de Estudiantes</t>
  </si>
  <si>
    <t>Bienestar Institucional</t>
  </si>
  <si>
    <t>Admisiones, Registro Y control</t>
  </si>
  <si>
    <t>Ceremonia de grados</t>
  </si>
  <si>
    <t>Fortalecer la oferta académica en programas de pregrado y posgrado pertinentes para el desarrollo economico, social y ambiental de la sociedad regional y nacional..</t>
  </si>
  <si>
    <t>Eje 2: Investigación</t>
  </si>
  <si>
    <t>Componente 1: Impacto de las Investigaciones en la Institución</t>
  </si>
  <si>
    <t>Fortalecer el sistema de investigación de la institución</t>
  </si>
  <si>
    <t>Productos derivados de procesos investigativos</t>
  </si>
  <si>
    <t>No. de transferencias: patentes, normas, secretos industriales, entre otros </t>
  </si>
  <si>
    <t>PÁGINA: 6 DE 6</t>
  </si>
  <si>
    <t>Eje 6: Gestión Administrativa y Financiera</t>
  </si>
  <si>
    <t>Componente 3: Gestión Administrativa</t>
  </si>
  <si>
    <t>Adaptar la estructura administrativa a las exigencias modernas de la Educación Superior</t>
  </si>
  <si>
    <t>Gestión de Comunicaciones</t>
  </si>
  <si>
    <t>Componente 5: infraestructura para el Mejoramiento Acadéico y el Bienestar Institucional</t>
  </si>
  <si>
    <t>Mantener la infraestructura física y tecnológica, acorde a las necesidades de calidad y cobertura de la oferta académica de la Institución.</t>
  </si>
  <si>
    <t>* Necesidades fisicas y tecnologiacas para la enseñanza y el aprendizaje *Plataformas y sistemas de información instituconal integradas</t>
  </si>
  <si>
    <t>*Herramientas tecnologicas para la enseñanza incorporadas al desarrollo académico      *Desarrollo de infraestructura tecnológica para la educación               *Sistemas de información integrados (Financiero-Académico), integrados</t>
  </si>
  <si>
    <t xml:space="preserve">Soporte y mantenimiento a los aplicativos Institucionales. </t>
  </si>
  <si>
    <t>Gestión de Tecnología e Informática</t>
  </si>
  <si>
    <t>software de envio de correos masivos)</t>
  </si>
  <si>
    <t>Material impreso</t>
  </si>
  <si>
    <t>Adquirir material bibliográfico (publicaciones periodicas y seriadas)</t>
  </si>
  <si>
    <t xml:space="preserve">Coordinar y gestionar quedate en colmayor para fortalecer de manera integral los estilos de aprendizaje y vacios conceptuales, con el fin de generar permanencia en la Institución </t>
  </si>
  <si>
    <t xml:space="preserve"> Gestionar procesos referidos a la consolidación de informes de autoevaluación de programas e institucional, así como el acompañamiento a la socialización del Proyecto Educativo Institucional, la revisión de los proyectos educativos de Facultad y de programas, en el marco del proceso de aseguramiento de la calidad académica.</t>
  </si>
  <si>
    <t>Diseño y diagramación de las piezas gráficas y animadas que harán parte de los cursos virtuales publicados en la plataforma virtual de aprendizaje</t>
  </si>
  <si>
    <t>Prestación de servicios bibliotecarios                    (Selección y adquisición de material bibliográfico,
procesamiento técnico del material bibliográfico, administración de las bases de datos, organización y mantenimiento de colecciones,
prestación de servicios al público, elaboración y administración de convenios interbibliotecarios, formación de usuarios, inventario de las colecciones.</t>
  </si>
  <si>
    <t>Apoyar a los programas de la facultad de arquitectura, en sus prácticas de docencia e investigación</t>
  </si>
  <si>
    <t xml:space="preserve"> mantenimiento preventivo y/o correctivo</t>
  </si>
  <si>
    <t xml:space="preserve"> Apoyo en la Central de Materiales, y los laboratorios de la Facultad de Ciencias de la Salud y sus procesos de Docencia, Investigación y Extensión.</t>
  </si>
  <si>
    <t xml:space="preserve"> Calibración de equipos</t>
  </si>
  <si>
    <t xml:space="preserve"> Insumos para cursos prácticos de gastronomia</t>
  </si>
  <si>
    <t>Programación de las clases prácticas en los laboratorios de Gastronomía, 
Programación de los pedidos de materia prima para cada laboratorio, Planear la disponibilidad de los laboratorios según capacidad de ocupación.</t>
  </si>
  <si>
    <t xml:space="preserve">  Configurar el sistema para llevar a cabo las actividades del período académico, Coordinar con las dependencias y facultades todas las actividades académicas plasmadas en el calendario académico, Publicar el calendario académico, Asesorar al aspirante en todo el proceso de admisión verificación de cumplimiento de requisitos, Solicitar al area de comunicación la publicación de los listados de admitidos, Actualizar la información en el sistema Academusoft (horarios,                          calificaciones, homologaciones, asimilaciones, pensum, cancelaciones, graduados).</t>
  </si>
  <si>
    <t>Adquisición de insumos  reactivos</t>
  </si>
  <si>
    <t xml:space="preserve">Desarrollo de proyectos de investigación acordes con las líneas de investigación con pertinencia Institucional, Local, Regional y Nacional.                                </t>
  </si>
  <si>
    <t xml:space="preserve"> Calibración de equipos del laboratorio de LACMA</t>
  </si>
  <si>
    <t xml:space="preserve"> Transporte usado para muestreos, mercadeo, ferias, congresos y asesorias</t>
  </si>
  <si>
    <t>Ensayos y redes de control de calidad externo (auditoria)</t>
  </si>
  <si>
    <t xml:space="preserve"> adquisición de insumos de microbilogia y fisicoquimicos</t>
  </si>
  <si>
    <t>Atención prioritaria (medica) de la comunidad institucional</t>
  </si>
  <si>
    <t xml:space="preserve">Diseño y  estrategias de comunicación integral para los diferentes públicos Institucionales. </t>
  </si>
  <si>
    <t>Administración de la  plataforma tecnológica (Sistemas de Información, apoyos educativos, Telecomunicaciones e Informática).</t>
  </si>
  <si>
    <t>Soporte y asesoría a estudiantes y docentes que utilizan la plataforma virtual moodle</t>
  </si>
  <si>
    <t xml:space="preserve">       Acompañamiento al programa socioeconomico           </t>
  </si>
  <si>
    <t xml:space="preserve"> Aseguramiento de la calidad académica en la institución                                              posibilitando el desarrollo y funcionamiento armónico de la autorregulación institucional, al tiempo que se cumple con las exigencias de calidad de programas académicos e institucional, definidas por las distintas agencias acreditadoras nacionales o internacionales.</t>
  </si>
  <si>
    <t xml:space="preserve">Promoción de los servicios  deportivos, culturales, de desarrollo humano y de salud </t>
  </si>
  <si>
    <t>Adquirir el  servicio de seguridad alimentaria con una empresa o entidad que este en condiciones de cumplir con los aspectos nutricionales, higiénicos y administrativos.</t>
  </si>
  <si>
    <t>Docentes cátedra y ocasionales.</t>
  </si>
  <si>
    <t>Apoyar estrategia con @medellin  y  los diferentes procesos de formación de los distintos programas de la Institución en el desarrollo de nuevas competencias que tienen que ver con el uso de las tecnologías de la información y la comunicación (TIC)</t>
  </si>
  <si>
    <t>Acompañamiento al programa de salud y desarrollo humano</t>
  </si>
  <si>
    <t>Programa Media Técnica Laboral</t>
  </si>
  <si>
    <t xml:space="preserve">Estrategias para fortalecer el vínculo entre la Institución y los graduados, que contribuyan al desarrollo personal y profesional de los mismos. </t>
  </si>
  <si>
    <t>Material Publicitario (Agendas)</t>
  </si>
  <si>
    <t>Acompañamiento y ejecuccion de las tutorias academicas de matematicas y calculo quedate en colmayor</t>
  </si>
  <si>
    <t>Realizar coordinación de estrategias de ciencias basicas de quedate en colmayor</t>
  </si>
  <si>
    <t>Apoyar las tutorias academicas de ciencias basicas de quedate en colmayor</t>
  </si>
  <si>
    <t>Angela Gaviria</t>
  </si>
  <si>
    <t>Directiora Centro de Investigación</t>
  </si>
  <si>
    <t xml:space="preserve">                                                   </t>
  </si>
  <si>
    <t>Adquisición de 2  plataformas de libros electronicos</t>
  </si>
  <si>
    <t>Adquisición de licencias educativas como apoyo académico: Licencia SPSS, Licencia Atlas TI</t>
  </si>
  <si>
    <t>Mantenimiento de equipos (plastificadora e insumos para la misma)</t>
  </si>
  <si>
    <t xml:space="preserve">ISBN guías de laboratorios </t>
  </si>
  <si>
    <t xml:space="preserve">Realizar el seguimiento al plan de calidad correspondiente al área de microbiología en las fases pre, analítica y post-analítica. Con las verificaciones apropiadas. 2). Realizar los diferentes análisis microbiológicos ofertados conforme al Plan de Calidad 3). Revisar los procedimientos, formatos, instructivos, manuales y guías de acuerdo a las recomendaciones de mejora presentadas en los ciclos de auditorías realizados. 4). Apoyar gestión de indicadores. 5). Gestión de la mejora de las auditorías internas y externas (acciones preventivas, correctivas y de mejora) </t>
  </si>
  <si>
    <t xml:space="preserve">1). Actualizar, manejar y realizar seguimiento al plan de mantenimiento de equipos e infraestructura del laboratorio LACMA. 2). Actualizar, manejar y realizar seguimiento al plan de calibración de equipos del laboratorio LACMA. 3). Actualizar, manejar y realizar seguimiento de kardex y semáforo de los reactivos fisicoquímicos encontrados en el laboratorio LACMA. 4). Realizar el seguimiento al plan de calidad correspondiente al área de fisicoquímico en las fases pre, analítica y post-analítica. Con las verificaciones apropiadas. 5). Realizar los diferentes análisis fisicoquímicos ofertados conforme al Plan de Calidad. 6). Revisar los procedimientos, formatos, instructivos, manuales y guías de acuerdo a las recomendaciones de mejora presentadas en los ciclos de auditorías realizados. </t>
  </si>
  <si>
    <t xml:space="preserve">Adquisición y Actualización de aplicativos, Suscripciones Microsoft, Adobe, Vray, Sketchup, Sistema Antivirus.  </t>
  </si>
  <si>
    <t>Adquisición de infraestructura TL( custodia de cintas de backup,  servicios de Telecomunicaciones, apoyo seguridad informática, equipos wifi, renta de impresoras, insumos de TI, mantenimiento de impresoras Institucionales</t>
  </si>
  <si>
    <t>Mantenimiento preventivo y correctivo a los equipos y elementos de medios audiovisuales.</t>
  </si>
  <si>
    <t>Soporte y mantenimiento a Sistema de Información Académico</t>
  </si>
  <si>
    <t>Dotación laboratorio de innovación social</t>
  </si>
  <si>
    <t>Membresia Organizacional</t>
  </si>
  <si>
    <t>Facultad de Ciencias Sociales</t>
  </si>
  <si>
    <t xml:space="preserve">AÑO: 2018                                                                                                                                                                                                                                                                  </t>
  </si>
  <si>
    <t>AÑO: 2018</t>
  </si>
  <si>
    <t xml:space="preserve">AÑO: 2018                                                                                                                                                                                                                                                                   </t>
  </si>
  <si>
    <t xml:space="preserve"> Mantenimiento preventivo , correctivo y  mantenimiento mecanico de aula movil</t>
  </si>
  <si>
    <t>Asesoria en contenidos Plataforma virtual</t>
  </si>
  <si>
    <t xml:space="preserve">Libros de actualidad </t>
  </si>
  <si>
    <t>PLAN DE ACCIÓN INSTITUCIONAL
 PI-FR-020</t>
  </si>
  <si>
    <t>Gestión Documental</t>
  </si>
  <si>
    <t>Marco normativo actualizado.</t>
  </si>
  <si>
    <t>Modernización Administrativa</t>
  </si>
  <si>
    <t>Plan de mercadeo Institucional</t>
  </si>
  <si>
    <t>Elaboración de los instrumentos archivisticos que exige la normatividad</t>
  </si>
  <si>
    <t>Funcionamiento</t>
  </si>
  <si>
    <t>Documentación de los procesos y actividades de Gestión Documental</t>
  </si>
  <si>
    <t>Realizar estrategia de transparencia activa y datos abiertos</t>
  </si>
  <si>
    <t>Diseño e implementación del archivo historico institucional</t>
  </si>
  <si>
    <t>Sistema de conservación de documentos fisicos y preservación de los documentos electrónicos</t>
  </si>
  <si>
    <t>Personal administrativo y docentes de carrera, recibiendo  incentivos y estímulos.</t>
  </si>
  <si>
    <t>Gestión del Talento Humano</t>
  </si>
  <si>
    <t>Líder Talento Humano</t>
  </si>
  <si>
    <t xml:space="preserve">Encuentros de Inducción y reinducción del personal administrativo y docente </t>
  </si>
  <si>
    <t>Capacitar, actualizar y formar al personal de carrera administrativa, según presupuesto asignado</t>
  </si>
  <si>
    <t xml:space="preserve">Evaluar y verificar requisitos para el bienestar y estimulos, según criterios de la función Pública </t>
  </si>
  <si>
    <t xml:space="preserve">Reportar  al Departamento Nacional de la Función Pública, la cantidad de cargos </t>
  </si>
  <si>
    <t>Planear el personal que se requiere cada semestre</t>
  </si>
  <si>
    <t xml:space="preserve">Elaborar y publicar el contexto del SG-SST donde se consoliden los elementos mas significativos de la seguridad y salud en el trabajo   </t>
  </si>
  <si>
    <t xml:space="preserve">Definir los lineamientos con los cuales debe contar el proceso de inducción, reinducción y capacitación del SGSST </t>
  </si>
  <si>
    <t>Identificar los riesgos prioritarios  presentes en los puestos de trabajo y ambientes laborales</t>
  </si>
  <si>
    <t>Identificar los peligros, evaluar y valorar de riesgos existentes en las áreas de la institución.</t>
  </si>
  <si>
    <t>implementar el plan de prevención,  preparación y respuesta ante emergencias basados en los requisitos legales aplicables.</t>
  </si>
  <si>
    <t>Salud y Seguridad en el Trabajo</t>
  </si>
  <si>
    <t>Coordinador Salud y Seguridad en el Trabajo</t>
  </si>
  <si>
    <t>EFICACIA PERIÓDICA</t>
  </si>
  <si>
    <t>EFICACIA PONDERADA</t>
  </si>
  <si>
    <t>Capacitar a los líderes de los procesos para facilitar las competencias en la administración de los riesgos</t>
  </si>
  <si>
    <t>Identificar, valorar, monitorear y revisar  los riesgos institucionales, por parte de los líderes de proceso</t>
  </si>
  <si>
    <t>Revisar y ajustar trámites misionales</t>
  </si>
  <si>
    <t>Revisar los trámites existentes inscritos en el SUIT</t>
  </si>
  <si>
    <t>Actualizar el formato para la estrategia racionalización de trámites en equipo con los líderes de trámites misionales</t>
  </si>
  <si>
    <t>Solicitar, analizar y consolidar la información relacionada con la gestión de todos los procesos institucionales.</t>
  </si>
  <si>
    <t>Informe de audiencia pública</t>
  </si>
  <si>
    <t>Sistematizar la encuenta con el fin de generar las mejoras necesarias</t>
  </si>
  <si>
    <t>Asegurar la operatividad del  enlace del nuevo software en página web para la recepción de peticiones, quejas, reclamos y/o sugerencias</t>
  </si>
  <si>
    <t>Realizar un diagnostico de servicios, plan de mejoramiento, manual de cultura organizacional</t>
  </si>
  <si>
    <t>Realizar informe de seguimiento  a las peticiones, quejas, reclamos, sugerencias  y/o felicitaciones</t>
  </si>
  <si>
    <t>Funcionamiento y ajuste al canal de denuncias, para permitir al ciudadano interponer denuncias de anticorrupción</t>
  </si>
  <si>
    <t>Publicar la información sobre contratación Pública</t>
  </si>
  <si>
    <t>Publicar la información minima obligatoria de procedimientos, servicios y funcionamiento</t>
  </si>
  <si>
    <t>Publicar y divulgar la información establecida en la estrategia de gobierno en linea</t>
  </si>
  <si>
    <t>Divulgar información adecuada medios electrónicos, lineamientos, accesibilidad, espacios discapacitados.</t>
  </si>
  <si>
    <t>Planeación Institucional</t>
  </si>
  <si>
    <t>Seguimiento y evaluación a los planes, programas y proyectos de la Institución.</t>
  </si>
  <si>
    <t>Publicar el informe de rendición de cuentas en web y redes sociales</t>
  </si>
  <si>
    <t>Jefe Planeación Institucional</t>
  </si>
  <si>
    <t>Recolectar  información de todos los procesos en el ámbito tecnológico y que vayan articulados con los lineamientos de TI, Sistema de Gestión Integral y Plan de Desarrollo Institucional actual</t>
  </si>
  <si>
    <t>Reuniones con el equipo de trabajo de TI para el fomento y socialización del PETIC</t>
  </si>
  <si>
    <t>Diseñar el PETIC los cuales vayan acordes al Plan de desarrollo Institucional actual</t>
  </si>
  <si>
    <t>Realizar matriz de riesgos de seguridad y privacidad de la información</t>
  </si>
  <si>
    <t>Analizar un plan estratégico que mitigue los riesgos</t>
  </si>
  <si>
    <t>Socialización con el equipo de trabajo e Institución</t>
  </si>
  <si>
    <t>Juridica</t>
  </si>
  <si>
    <t>Gestión de Comunicaciones y Secretaria General</t>
  </si>
  <si>
    <t xml:space="preserve">Desarrollar la competencia comunicativa en inglés,  para los estudiantes matriculados en los cursos ofrecidos desde el Centro de Lenguas Implementando  estrategias de aprendizajes que cualifiquen el desempeño académico de los  estudiantes matriculados </t>
  </si>
  <si>
    <t>Ofertar programas de educación no formal, planes de formación, capacitación y entretenimiento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</si>
</sst>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_(&quot;$&quot;\ * \(#,##0.00\);_(&quot;$&quot;\ * &quot;-&quot;??_);_(@_)"/>
    <numFmt numFmtId="165" formatCode="_(* #,##0.00_);_(* \(#,##0.00\);_(* &quot;-&quot;??_);_(@_)"/>
    <numFmt numFmtId="166" formatCode="_(&quot;$&quot;\ * #,##0_);_(&quot;$&quot;\ * \(#,##0\);_(&quot;$&quot;\ * &quot;-&quot;??_);_(@_)"/>
  </numFmts>
  <fonts count="20" x14ac:knownFonts="1">
    <font>
      <sz val="11"/>
      <color theme="1"/>
      <name val="Calibri"/>
      <family val="2"/>
      <scheme val="minor"/>
    </font>
    <font>
      <sz val="12"/>
      <name val="Calibri"/>
      <family val="2"/>
      <scheme val="minor"/>
    </font>
    <font>
      <b/>
      <sz val="12"/>
      <name val="Calibri"/>
      <family val="2"/>
    </font>
    <font>
      <b/>
      <sz val="12"/>
      <name val="Calibri"/>
      <family val="2"/>
      <scheme val="minor"/>
    </font>
    <font>
      <b/>
      <sz val="12"/>
      <color theme="1"/>
      <name val="Calibri"/>
      <family val="2"/>
      <scheme val="minor"/>
    </font>
    <font>
      <b/>
      <sz val="14"/>
      <name val="Calibri"/>
      <family val="2"/>
    </font>
    <font>
      <sz val="11"/>
      <color theme="1"/>
      <name val="Calibri"/>
      <family val="2"/>
      <scheme val="minor"/>
    </font>
    <font>
      <b/>
      <sz val="11"/>
      <color theme="1"/>
      <name val="Calibri"/>
      <family val="2"/>
      <scheme val="minor"/>
    </font>
    <font>
      <sz val="12"/>
      <color theme="1"/>
      <name val="Calibri"/>
      <family val="2"/>
    </font>
    <font>
      <sz val="12"/>
      <name val="Calibri"/>
      <family val="2"/>
    </font>
    <font>
      <sz val="12"/>
      <color theme="1"/>
      <name val="Calibri"/>
      <family val="2"/>
      <scheme val="minor"/>
    </font>
    <font>
      <b/>
      <sz val="9"/>
      <color indexed="81"/>
      <name val="Tahoma"/>
      <family val="2"/>
    </font>
    <font>
      <sz val="9"/>
      <color indexed="81"/>
      <name val="Tahoma"/>
      <family val="2"/>
    </font>
    <font>
      <sz val="12"/>
      <color rgb="FF1C2735"/>
      <name val="Calibri"/>
      <family val="2"/>
    </font>
    <font>
      <sz val="11"/>
      <color rgb="FF000000"/>
      <name val="Arial"/>
      <family val="2"/>
    </font>
    <font>
      <sz val="11"/>
      <color indexed="81"/>
      <name val="Tahoma"/>
      <family val="2"/>
    </font>
    <font>
      <sz val="12"/>
      <color indexed="81"/>
      <name val="Tahoma"/>
      <family val="2"/>
    </font>
    <font>
      <sz val="11"/>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BFBFBF"/>
        <bgColor indexed="64"/>
      </patternFill>
    </fill>
    <fill>
      <patternFill patternType="solid">
        <fgColor theme="0" tint="-0.249977111117893"/>
        <bgColor indexed="64"/>
      </patternFill>
    </fill>
    <fill>
      <patternFill patternType="solid">
        <fgColor rgb="FFFFFFFF"/>
        <bgColor indexed="64"/>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cellStyleXfs>
  <cellXfs count="155">
    <xf numFmtId="0" fontId="0" fillId="0" borderId="0" xfId="0"/>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1" fontId="1" fillId="2" borderId="1" xfId="2"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vertical="center" wrapText="1"/>
    </xf>
    <xf numFmtId="9" fontId="1" fillId="2" borderId="1" xfId="2"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1" xfId="0" applyFont="1" applyBorder="1" applyAlignment="1">
      <alignment wrapText="1"/>
    </xf>
    <xf numFmtId="3" fontId="0" fillId="0" borderId="1" xfId="0" applyNumberFormat="1" applyBorder="1" applyAlignment="1">
      <alignment horizontal="center" vertical="center"/>
    </xf>
    <xf numFmtId="0" fontId="8" fillId="0" borderId="1" xfId="0" applyFont="1" applyFill="1" applyBorder="1" applyAlignment="1">
      <alignment horizontal="center" vertical="center" wrapText="1"/>
    </xf>
    <xf numFmtId="166" fontId="1" fillId="2"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center" vertical="center"/>
    </xf>
    <xf numFmtId="9" fontId="9" fillId="2" borderId="1" xfId="2"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wrapText="1"/>
    </xf>
    <xf numFmtId="9" fontId="0" fillId="0" borderId="1" xfId="2" applyFont="1" applyBorder="1" applyAlignment="1">
      <alignment horizontal="center" vertical="center"/>
    </xf>
    <xf numFmtId="9" fontId="0" fillId="0" borderId="0" xfId="2" applyFont="1" applyAlignment="1">
      <alignment horizontal="center" vertical="center"/>
    </xf>
    <xf numFmtId="9" fontId="0" fillId="2" borderId="1" xfId="2" applyFont="1" applyFill="1" applyBorder="1" applyAlignment="1">
      <alignment horizontal="center" vertical="center"/>
    </xf>
    <xf numFmtId="9" fontId="0" fillId="2" borderId="0" xfId="2" applyFont="1" applyFill="1" applyAlignment="1">
      <alignment horizontal="center" vertical="center"/>
    </xf>
    <xf numFmtId="3" fontId="0" fillId="0" borderId="0" xfId="0" applyNumberFormat="1"/>
    <xf numFmtId="9" fontId="0" fillId="0" borderId="0" xfId="0" applyNumberFormat="1" applyAlignment="1">
      <alignment horizontal="center" vertical="center"/>
    </xf>
    <xf numFmtId="165" fontId="0" fillId="0" borderId="0" xfId="3" applyFont="1" applyAlignment="1">
      <alignment horizontal="center" vertical="center"/>
    </xf>
    <xf numFmtId="0" fontId="0" fillId="0" borderId="1" xfId="3" applyNumberFormat="1" applyFont="1" applyBorder="1" applyAlignment="1">
      <alignment horizontal="center" vertical="center"/>
    </xf>
    <xf numFmtId="0" fontId="8"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9" fontId="0" fillId="0" borderId="1" xfId="0" applyNumberFormat="1" applyBorder="1" applyAlignment="1">
      <alignment horizontal="center" vertical="center"/>
    </xf>
    <xf numFmtId="9" fontId="0" fillId="0" borderId="0" xfId="0" applyNumberFormat="1"/>
    <xf numFmtId="9" fontId="10" fillId="0" borderId="1" xfId="0" applyNumberFormat="1" applyFont="1" applyBorder="1" applyAlignment="1">
      <alignment horizontal="center" vertical="center"/>
    </xf>
    <xf numFmtId="0" fontId="0" fillId="0" borderId="12" xfId="0" applyBorder="1" applyAlignment="1">
      <alignment horizontal="center" vertical="center"/>
    </xf>
    <xf numFmtId="0" fontId="8" fillId="0" borderId="12" xfId="0" applyFont="1" applyBorder="1" applyAlignment="1">
      <alignment horizontal="center" vertical="center" wrapText="1"/>
    </xf>
    <xf numFmtId="166" fontId="1" fillId="2" borderId="12" xfId="1" applyNumberFormat="1" applyFont="1" applyFill="1" applyBorder="1" applyAlignment="1">
      <alignment horizontal="center" vertical="center" wrapText="1"/>
    </xf>
    <xf numFmtId="1" fontId="1" fillId="2" borderId="12" xfId="2" applyNumberFormat="1" applyFont="1" applyFill="1" applyBorder="1" applyAlignment="1">
      <alignment horizontal="center" vertical="center" wrapText="1"/>
    </xf>
    <xf numFmtId="9" fontId="0" fillId="2" borderId="12" xfId="2" applyFont="1" applyFill="1" applyBorder="1" applyAlignment="1">
      <alignment horizontal="center" vertical="center"/>
    </xf>
    <xf numFmtId="0" fontId="0" fillId="2" borderId="14" xfId="0" applyFill="1" applyBorder="1" applyAlignment="1">
      <alignment horizontal="center" vertical="center" wrapText="1"/>
    </xf>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9" fontId="0" fillId="2" borderId="1" xfId="2" applyNumberFormat="1" applyFont="1" applyFill="1" applyBorder="1" applyAlignment="1">
      <alignment horizontal="center" vertical="center"/>
    </xf>
    <xf numFmtId="0" fontId="0" fillId="0" borderId="0" xfId="0" applyAlignment="1">
      <alignment wrapText="1"/>
    </xf>
    <xf numFmtId="9" fontId="0" fillId="0" borderId="0" xfId="0" applyNumberFormat="1" applyAlignment="1">
      <alignment horizontal="center"/>
    </xf>
    <xf numFmtId="9" fontId="0" fillId="2" borderId="0" xfId="2" applyFont="1" applyFill="1" applyBorder="1" applyAlignment="1">
      <alignment horizontal="center" vertical="center"/>
    </xf>
    <xf numFmtId="0" fontId="14" fillId="0" borderId="12" xfId="0" applyFont="1" applyBorder="1" applyAlignment="1">
      <alignment horizontal="center" vertical="center" wrapText="1"/>
    </xf>
    <xf numFmtId="0" fontId="17" fillId="2" borderId="1" xfId="0" applyFont="1" applyFill="1" applyBorder="1" applyAlignment="1">
      <alignment horizontal="center" vertical="center"/>
    </xf>
    <xf numFmtId="0" fontId="0" fillId="0" borderId="12" xfId="0" applyBorder="1" applyAlignment="1">
      <alignment horizontal="center" vertical="center"/>
    </xf>
    <xf numFmtId="0" fontId="8" fillId="0" borderId="12" xfId="0" applyFont="1" applyBorder="1" applyAlignment="1">
      <alignment horizontal="center" vertical="center" wrapText="1"/>
    </xf>
    <xf numFmtId="3" fontId="10" fillId="0" borderId="12" xfId="0" applyNumberFormat="1" applyFont="1" applyBorder="1" applyAlignment="1">
      <alignment horizontal="center" vertical="center"/>
    </xf>
    <xf numFmtId="0" fontId="8" fillId="0" borderId="12" xfId="0" applyFont="1" applyBorder="1" applyAlignment="1">
      <alignment horizontal="center" vertical="center"/>
    </xf>
    <xf numFmtId="9" fontId="10" fillId="2" borderId="1" xfId="2" applyFont="1" applyFill="1" applyBorder="1" applyAlignment="1">
      <alignment horizontal="center" vertical="center"/>
    </xf>
    <xf numFmtId="0" fontId="14" fillId="6" borderId="1"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2" borderId="5" xfId="0" applyFont="1" applyFill="1" applyBorder="1" applyAlignment="1">
      <alignment horizontal="center" vertical="center" wrapText="1"/>
    </xf>
    <xf numFmtId="0" fontId="10" fillId="7" borderId="1" xfId="0" applyFont="1" applyFill="1" applyBorder="1" applyAlignment="1">
      <alignment horizontal="center" vertical="center"/>
    </xf>
    <xf numFmtId="9" fontId="0" fillId="0" borderId="13" xfId="0" applyNumberFormat="1" applyFill="1" applyBorder="1" applyAlignment="1">
      <alignment horizontal="center" vertical="center"/>
    </xf>
    <xf numFmtId="9" fontId="0" fillId="0" borderId="0" xfId="0" applyNumberFormat="1" applyFill="1" applyBorder="1" applyAlignment="1">
      <alignment horizontal="center" vertical="center"/>
    </xf>
    <xf numFmtId="0" fontId="0" fillId="0" borderId="13" xfId="0" applyBorder="1" applyAlignment="1">
      <alignment horizontal="center" vertical="center"/>
    </xf>
    <xf numFmtId="0" fontId="10" fillId="0" borderId="13" xfId="0" applyFont="1" applyBorder="1" applyAlignment="1">
      <alignment horizontal="center" vertical="center"/>
    </xf>
    <xf numFmtId="0" fontId="1" fillId="2" borderId="13" xfId="0" applyFont="1" applyFill="1" applyBorder="1" applyAlignment="1">
      <alignment horizontal="center" vertical="center" wrapText="1"/>
    </xf>
    <xf numFmtId="3" fontId="1" fillId="2" borderId="13" xfId="2"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4" xfId="0" applyBorder="1" applyAlignment="1">
      <alignment horizontal="center" vertical="center"/>
    </xf>
    <xf numFmtId="9" fontId="0" fillId="2" borderId="12" xfId="2" applyFont="1" applyFill="1" applyBorder="1" applyAlignment="1">
      <alignment horizontal="center" vertical="center" wrapText="1"/>
    </xf>
    <xf numFmtId="9" fontId="0" fillId="2" borderId="4" xfId="2" applyFont="1" applyFill="1" applyBorder="1" applyAlignment="1">
      <alignment horizontal="center" vertical="center" wrapText="1"/>
    </xf>
    <xf numFmtId="9" fontId="0" fillId="0" borderId="12" xfId="0" applyNumberFormat="1" applyBorder="1" applyAlignment="1">
      <alignment horizontal="center" vertical="center"/>
    </xf>
    <xf numFmtId="9" fontId="0" fillId="0" borderId="4" xfId="0" applyNumberFormat="1" applyBorder="1" applyAlignment="1">
      <alignment horizontal="center" vertical="center"/>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2" xfId="0" applyFont="1" applyBorder="1" applyAlignment="1">
      <alignment horizontal="center" vertical="center"/>
    </xf>
    <xf numFmtId="0" fontId="10" fillId="0" borderId="4" xfId="0" applyFont="1" applyBorder="1" applyAlignment="1">
      <alignment horizontal="center" vertical="center"/>
    </xf>
    <xf numFmtId="0" fontId="1" fillId="2"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4" xfId="0" applyBorder="1" applyAlignment="1">
      <alignment horizontal="center" wrapText="1"/>
    </xf>
    <xf numFmtId="0" fontId="2" fillId="3"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1" xfId="0"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applyAlignment="1">
      <alignment horizontal="center" vertical="center" wrapText="1"/>
    </xf>
    <xf numFmtId="0" fontId="2"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4" xfId="0" applyFont="1" applyFill="1" applyBorder="1" applyAlignment="1">
      <alignment vertical="center" wrapText="1"/>
    </xf>
    <xf numFmtId="3" fontId="0" fillId="0" borderId="12" xfId="0" applyNumberFormat="1" applyBorder="1" applyAlignment="1">
      <alignment horizontal="center" vertical="center"/>
    </xf>
    <xf numFmtId="0" fontId="0" fillId="0" borderId="13" xfId="0" applyBorder="1" applyAlignment="1"/>
    <xf numFmtId="0" fontId="0" fillId="0" borderId="4" xfId="0" applyBorder="1" applyAlignment="1"/>
    <xf numFmtId="0" fontId="10" fillId="0" borderId="13" xfId="0" applyFont="1" applyBorder="1" applyAlignment="1"/>
    <xf numFmtId="0" fontId="10" fillId="0" borderId="4" xfId="0" applyFont="1" applyBorder="1" applyAlignment="1"/>
    <xf numFmtId="0" fontId="0" fillId="0" borderId="12" xfId="0" applyBorder="1" applyAlignment="1">
      <alignment vertical="center" wrapText="1"/>
    </xf>
    <xf numFmtId="0" fontId="0" fillId="0" borderId="13" xfId="0" applyBorder="1" applyAlignment="1">
      <alignment vertical="center" wrapText="1"/>
    </xf>
    <xf numFmtId="0" fontId="0" fillId="0" borderId="4" xfId="0" applyBorder="1" applyAlignment="1">
      <alignment vertical="center" wrapText="1"/>
    </xf>
    <xf numFmtId="3" fontId="1" fillId="2" borderId="12" xfId="2" applyNumberFormat="1" applyFont="1" applyFill="1" applyBorder="1" applyAlignment="1">
      <alignment horizontal="center" vertical="center" wrapText="1"/>
    </xf>
    <xf numFmtId="9" fontId="4" fillId="2" borderId="2" xfId="0" applyNumberFormat="1" applyFont="1" applyFill="1" applyBorder="1" applyAlignment="1">
      <alignment horizontal="center" vertical="center"/>
    </xf>
    <xf numFmtId="9" fontId="4" fillId="2" borderId="5" xfId="0" applyNumberFormat="1" applyFont="1" applyFill="1" applyBorder="1" applyAlignment="1">
      <alignment horizontal="center" vertical="center"/>
    </xf>
    <xf numFmtId="0" fontId="7" fillId="2" borderId="2" xfId="0" applyFont="1" applyFill="1" applyBorder="1" applyAlignment="1">
      <alignment horizontal="left" vertical="center"/>
    </xf>
    <xf numFmtId="0" fontId="7" fillId="2" borderId="5"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164" fontId="4" fillId="2" borderId="2" xfId="1" applyFont="1" applyFill="1" applyBorder="1" applyAlignment="1">
      <alignment horizontal="left" vertical="center"/>
    </xf>
    <xf numFmtId="164" fontId="4" fillId="2" borderId="5" xfId="1" applyFont="1" applyFill="1" applyBorder="1" applyAlignment="1">
      <alignment horizontal="left" vertical="center"/>
    </xf>
    <xf numFmtId="9" fontId="4" fillId="2" borderId="2" xfId="1" applyNumberFormat="1" applyFont="1" applyFill="1" applyBorder="1" applyAlignment="1">
      <alignment horizontal="left" vertical="center"/>
    </xf>
    <xf numFmtId="9" fontId="4" fillId="2" borderId="5" xfId="1" applyNumberFormat="1" applyFont="1" applyFill="1" applyBorder="1" applyAlignment="1">
      <alignment horizontal="left" vertical="center"/>
    </xf>
    <xf numFmtId="0" fontId="0" fillId="0" borderId="12" xfId="0" applyBorder="1" applyAlignment="1">
      <alignment horizontal="center" vertical="center" wrapText="1"/>
    </xf>
    <xf numFmtId="0" fontId="0" fillId="0" borderId="4" xfId="0" applyBorder="1" applyAlignment="1">
      <alignment horizontal="center" vertical="center" wrapText="1"/>
    </xf>
    <xf numFmtId="3" fontId="0" fillId="0" borderId="13" xfId="0" applyNumberFormat="1" applyBorder="1" applyAlignment="1">
      <alignment horizontal="center" vertical="center"/>
    </xf>
    <xf numFmtId="3" fontId="0" fillId="0" borderId="4" xfId="0" applyNumberFormat="1" applyBorder="1" applyAlignment="1">
      <alignment horizontal="center" vertical="center"/>
    </xf>
    <xf numFmtId="0" fontId="0" fillId="0" borderId="13" xfId="0"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3" fontId="1" fillId="2" borderId="4"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13" xfId="0" applyFont="1" applyBorder="1" applyAlignment="1">
      <alignment horizontal="center" vertical="center" wrapText="1"/>
    </xf>
    <xf numFmtId="9" fontId="0" fillId="0" borderId="12" xfId="2" applyFont="1" applyBorder="1" applyAlignment="1">
      <alignment horizontal="center" vertical="center"/>
    </xf>
    <xf numFmtId="9" fontId="0" fillId="0" borderId="13" xfId="2" applyFont="1" applyBorder="1" applyAlignment="1">
      <alignment horizontal="center" vertical="center"/>
    </xf>
    <xf numFmtId="9" fontId="0" fillId="0" borderId="4" xfId="2" applyFont="1" applyBorder="1" applyAlignment="1">
      <alignment horizontal="center" vertical="center"/>
    </xf>
    <xf numFmtId="9" fontId="0" fillId="0" borderId="13" xfId="0" applyNumberFormat="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3" fontId="10" fillId="0" borderId="12" xfId="0" applyNumberFormat="1" applyFont="1" applyBorder="1" applyAlignment="1">
      <alignment horizontal="center" vertical="center"/>
    </xf>
    <xf numFmtId="3" fontId="10" fillId="0" borderId="13" xfId="0" applyNumberFormat="1" applyFont="1" applyBorder="1" applyAlignment="1">
      <alignment horizontal="center" vertical="center"/>
    </xf>
    <xf numFmtId="3" fontId="10" fillId="0" borderId="4" xfId="0" applyNumberFormat="1"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4" fillId="6" borderId="12" xfId="0" applyFont="1" applyFill="1" applyBorder="1" applyAlignment="1">
      <alignment horizontal="center" vertical="center" wrapText="1"/>
    </xf>
    <xf numFmtId="0" fontId="14" fillId="6" borderId="13" xfId="0" applyFont="1" applyFill="1" applyBorder="1" applyAlignment="1">
      <alignment horizontal="center" vertical="center" wrapText="1"/>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400049</xdr:colOff>
      <xdr:row>0</xdr:row>
      <xdr:rowOff>19050</xdr:rowOff>
    </xdr:from>
    <xdr:to>
      <xdr:col>4</xdr:col>
      <xdr:colOff>495299</xdr:colOff>
      <xdr:row>1</xdr:row>
      <xdr:rowOff>445087</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1"/>
  <sheetViews>
    <sheetView zoomScale="70" zoomScaleNormal="70" workbookViewId="0">
      <selection activeCell="I9" sqref="I9"/>
    </sheetView>
  </sheetViews>
  <sheetFormatPr baseColWidth="10" defaultRowHeight="15" x14ac:dyDescent="0.25"/>
  <cols>
    <col min="2" max="2" width="13.7109375" customWidth="1"/>
    <col min="3" max="3" width="13.140625" customWidth="1"/>
    <col min="4" max="4" width="17.28515625" customWidth="1"/>
    <col min="5" max="5" width="23.7109375" customWidth="1"/>
    <col min="6" max="6" width="15.42578125" customWidth="1"/>
    <col min="7" max="7" width="15.5703125" customWidth="1"/>
    <col min="8" max="8" width="19.7109375" customWidth="1"/>
    <col min="9" max="9" width="32" customWidth="1"/>
    <col min="10" max="10" width="15" customWidth="1"/>
    <col min="11" max="11" width="17.28515625" customWidth="1"/>
    <col min="12" max="12" width="16.140625" customWidth="1"/>
    <col min="13" max="13" width="16.28515625" customWidth="1"/>
    <col min="14" max="14" width="19.7109375" customWidth="1"/>
    <col min="15" max="15" width="15.85546875" customWidth="1"/>
    <col min="16" max="16" width="14.85546875" customWidth="1"/>
    <col min="17" max="19" width="15.42578125" customWidth="1"/>
    <col min="20" max="20" width="15.7109375" customWidth="1"/>
  </cols>
  <sheetData>
    <row r="1" spans="1:20" ht="35.25" customHeight="1" x14ac:dyDescent="0.25">
      <c r="A1" s="90"/>
      <c r="B1" s="91"/>
      <c r="C1" s="91"/>
      <c r="D1" s="91"/>
      <c r="E1" s="91"/>
      <c r="F1" s="92"/>
      <c r="G1" s="96" t="s">
        <v>182</v>
      </c>
      <c r="H1" s="96"/>
      <c r="I1" s="96"/>
      <c r="J1" s="96"/>
      <c r="K1" s="96"/>
      <c r="L1" s="96"/>
      <c r="M1" s="96"/>
      <c r="N1" s="96"/>
      <c r="O1" s="96"/>
      <c r="P1" s="96"/>
      <c r="Q1" s="96"/>
      <c r="R1" s="96"/>
      <c r="S1" s="96"/>
      <c r="T1" s="96"/>
    </row>
    <row r="2" spans="1:20" ht="37.5" customHeight="1" x14ac:dyDescent="0.25">
      <c r="A2" s="93"/>
      <c r="B2" s="94"/>
      <c r="C2" s="94"/>
      <c r="D2" s="94"/>
      <c r="E2" s="94"/>
      <c r="F2" s="95"/>
      <c r="G2" s="97" t="s">
        <v>13</v>
      </c>
      <c r="H2" s="98"/>
      <c r="I2" s="97" t="s">
        <v>21</v>
      </c>
      <c r="J2" s="99"/>
      <c r="K2" s="97" t="s">
        <v>29</v>
      </c>
      <c r="L2" s="100"/>
      <c r="M2" s="100"/>
      <c r="N2" s="100"/>
      <c r="O2" s="100"/>
      <c r="P2" s="100"/>
      <c r="Q2" s="100"/>
      <c r="R2" s="100"/>
      <c r="S2" s="100"/>
      <c r="T2" s="100"/>
    </row>
    <row r="3" spans="1:20" ht="15.75" customHeight="1" x14ac:dyDescent="0.25">
      <c r="A3" s="101" t="s">
        <v>176</v>
      </c>
      <c r="B3" s="101"/>
      <c r="C3" s="101"/>
      <c r="D3" s="101"/>
      <c r="E3" s="101"/>
      <c r="F3" s="101"/>
      <c r="G3" s="101"/>
      <c r="H3" s="101"/>
      <c r="I3" s="101"/>
      <c r="J3" s="101"/>
      <c r="K3" s="101"/>
      <c r="L3" s="101"/>
      <c r="M3" s="101"/>
      <c r="N3" s="101"/>
      <c r="O3" s="101"/>
      <c r="P3" s="101"/>
      <c r="Q3" s="101"/>
      <c r="R3" s="101"/>
      <c r="S3" s="101"/>
      <c r="T3" s="101"/>
    </row>
    <row r="4" spans="1:20" ht="15.75" customHeight="1" x14ac:dyDescent="0.25">
      <c r="A4" s="101"/>
      <c r="B4" s="101"/>
      <c r="C4" s="101"/>
      <c r="D4" s="101"/>
      <c r="E4" s="101"/>
      <c r="F4" s="101"/>
      <c r="G4" s="101"/>
      <c r="H4" s="101"/>
      <c r="I4" s="101"/>
      <c r="J4" s="101"/>
      <c r="K4" s="101"/>
      <c r="L4" s="101"/>
      <c r="M4" s="101"/>
      <c r="N4" s="101"/>
      <c r="O4" s="101"/>
      <c r="P4" s="101"/>
      <c r="Q4" s="101"/>
      <c r="R4" s="101"/>
      <c r="S4" s="101"/>
      <c r="T4" s="101"/>
    </row>
    <row r="5" spans="1:20" ht="15.75" customHeight="1" x14ac:dyDescent="0.25">
      <c r="A5" s="101"/>
      <c r="B5" s="101"/>
      <c r="C5" s="101"/>
      <c r="D5" s="101"/>
      <c r="E5" s="101"/>
      <c r="F5" s="101"/>
      <c r="G5" s="101"/>
      <c r="H5" s="101"/>
      <c r="I5" s="101"/>
      <c r="J5" s="101"/>
      <c r="K5" s="101"/>
      <c r="L5" s="101"/>
      <c r="M5" s="101"/>
      <c r="N5" s="101"/>
      <c r="O5" s="101"/>
      <c r="P5" s="101"/>
      <c r="Q5" s="101"/>
      <c r="R5" s="101"/>
      <c r="S5" s="101"/>
      <c r="T5" s="101"/>
    </row>
    <row r="6" spans="1:20" ht="15.75" customHeight="1" x14ac:dyDescent="0.25">
      <c r="A6" s="89" t="s">
        <v>22</v>
      </c>
      <c r="B6" s="89"/>
      <c r="C6" s="89"/>
      <c r="D6" s="89"/>
      <c r="E6" s="89"/>
      <c r="F6" s="89"/>
      <c r="G6" s="89"/>
      <c r="H6" s="89"/>
      <c r="I6" s="89"/>
      <c r="J6" s="89"/>
      <c r="K6" s="89"/>
      <c r="L6" s="89"/>
      <c r="M6" s="89"/>
      <c r="N6" s="89"/>
      <c r="O6" s="89"/>
      <c r="P6" s="89" t="s">
        <v>23</v>
      </c>
      <c r="Q6" s="89"/>
      <c r="R6" s="89"/>
      <c r="S6" s="89"/>
      <c r="T6" s="89"/>
    </row>
    <row r="7" spans="1:20" ht="63" x14ac:dyDescent="0.25">
      <c r="A7" s="1" t="s">
        <v>0</v>
      </c>
      <c r="B7" s="1" t="s">
        <v>1</v>
      </c>
      <c r="C7" s="1" t="s">
        <v>2</v>
      </c>
      <c r="D7" s="1" t="s">
        <v>20</v>
      </c>
      <c r="E7" s="1" t="s">
        <v>3</v>
      </c>
      <c r="F7" s="1" t="s">
        <v>9</v>
      </c>
      <c r="G7" s="1" t="s">
        <v>4</v>
      </c>
      <c r="H7" s="1" t="s">
        <v>6</v>
      </c>
      <c r="I7" s="1" t="s">
        <v>5</v>
      </c>
      <c r="J7" s="3" t="s">
        <v>10</v>
      </c>
      <c r="K7" s="1" t="s">
        <v>8</v>
      </c>
      <c r="L7" s="1" t="s">
        <v>12</v>
      </c>
      <c r="M7" s="1" t="s">
        <v>11</v>
      </c>
      <c r="N7" s="2" t="s">
        <v>7</v>
      </c>
      <c r="O7" s="2" t="s">
        <v>14</v>
      </c>
      <c r="P7" s="4" t="s">
        <v>16</v>
      </c>
      <c r="Q7" s="4" t="s">
        <v>15</v>
      </c>
      <c r="R7" s="4" t="s">
        <v>17</v>
      </c>
      <c r="S7" s="4" t="s">
        <v>18</v>
      </c>
      <c r="T7" s="1" t="s">
        <v>19</v>
      </c>
    </row>
    <row r="8" spans="1:20" ht="236.25" customHeight="1" x14ac:dyDescent="0.25">
      <c r="A8" s="74">
        <v>1</v>
      </c>
      <c r="B8" s="82">
        <v>218000526</v>
      </c>
      <c r="C8" s="84">
        <v>160544</v>
      </c>
      <c r="D8" s="84" t="s">
        <v>34</v>
      </c>
      <c r="E8" s="84" t="s">
        <v>35</v>
      </c>
      <c r="F8" s="84" t="s">
        <v>36</v>
      </c>
      <c r="G8" s="84" t="s">
        <v>37</v>
      </c>
      <c r="H8" s="84" t="s">
        <v>38</v>
      </c>
      <c r="I8" s="7" t="s">
        <v>148</v>
      </c>
      <c r="J8" s="113">
        <v>371246688</v>
      </c>
      <c r="K8" s="8">
        <v>1</v>
      </c>
      <c r="L8" s="23">
        <v>1</v>
      </c>
      <c r="M8" s="9">
        <v>1</v>
      </c>
      <c r="N8" s="9" t="s">
        <v>39</v>
      </c>
      <c r="O8" s="9" t="s">
        <v>40</v>
      </c>
      <c r="P8" s="5">
        <v>1</v>
      </c>
      <c r="Q8" s="5">
        <v>1</v>
      </c>
      <c r="R8" s="5">
        <v>1</v>
      </c>
      <c r="S8" s="34">
        <f>P8/K8</f>
        <v>1</v>
      </c>
      <c r="T8" s="42">
        <f>R8/M8</f>
        <v>1</v>
      </c>
    </row>
    <row r="9" spans="1:20" ht="207" customHeight="1" x14ac:dyDescent="0.25">
      <c r="A9" s="75"/>
      <c r="B9" s="83"/>
      <c r="C9" s="85"/>
      <c r="D9" s="85"/>
      <c r="E9" s="85"/>
      <c r="F9" s="85"/>
      <c r="G9" s="85"/>
      <c r="H9" s="85"/>
      <c r="I9" s="7" t="s">
        <v>127</v>
      </c>
      <c r="J9" s="132"/>
      <c r="K9" s="8">
        <v>3</v>
      </c>
      <c r="L9" s="23">
        <v>3</v>
      </c>
      <c r="M9" s="9">
        <v>3</v>
      </c>
      <c r="N9" s="9" t="s">
        <v>39</v>
      </c>
      <c r="O9" s="9" t="s">
        <v>40</v>
      </c>
      <c r="P9" s="5">
        <v>3</v>
      </c>
      <c r="Q9" s="5">
        <v>4</v>
      </c>
      <c r="R9" s="5">
        <v>4</v>
      </c>
      <c r="S9" s="34">
        <f>P9/K9</f>
        <v>1</v>
      </c>
      <c r="T9" s="42">
        <f>R9/M9</f>
        <v>1.3333333333333333</v>
      </c>
    </row>
    <row r="10" spans="1:20" ht="105.75" customHeight="1" x14ac:dyDescent="0.25">
      <c r="A10" s="74">
        <v>2</v>
      </c>
      <c r="B10" s="82">
        <v>20185116</v>
      </c>
      <c r="C10" s="84">
        <v>160544</v>
      </c>
      <c r="D10" s="84" t="s">
        <v>34</v>
      </c>
      <c r="E10" s="84" t="s">
        <v>41</v>
      </c>
      <c r="F10" s="84" t="s">
        <v>42</v>
      </c>
      <c r="G10" s="84" t="s">
        <v>43</v>
      </c>
      <c r="H10" s="84" t="s">
        <v>44</v>
      </c>
      <c r="I10" s="7" t="s">
        <v>155</v>
      </c>
      <c r="J10" s="113">
        <v>156360210</v>
      </c>
      <c r="K10" s="8">
        <v>2</v>
      </c>
      <c r="L10" s="10">
        <v>2</v>
      </c>
      <c r="M10" s="6">
        <v>2</v>
      </c>
      <c r="N10" s="10" t="s">
        <v>45</v>
      </c>
      <c r="O10" s="11" t="s">
        <v>46</v>
      </c>
      <c r="P10" s="5">
        <v>2</v>
      </c>
      <c r="Q10" s="5">
        <v>1</v>
      </c>
      <c r="R10" s="5">
        <v>2</v>
      </c>
      <c r="S10" s="35">
        <f>P10/K10</f>
        <v>1</v>
      </c>
      <c r="T10" s="42">
        <f>R10/M10</f>
        <v>1</v>
      </c>
    </row>
    <row r="11" spans="1:20" ht="45" x14ac:dyDescent="0.25">
      <c r="A11" s="106"/>
      <c r="B11" s="108"/>
      <c r="C11" s="108"/>
      <c r="D11" s="106"/>
      <c r="E11" s="106"/>
      <c r="F11" s="106"/>
      <c r="G11" s="106"/>
      <c r="H11" s="106"/>
      <c r="I11" s="10" t="s">
        <v>47</v>
      </c>
      <c r="J11" s="106"/>
      <c r="K11" s="5">
        <v>0</v>
      </c>
      <c r="L11" s="5">
        <v>1</v>
      </c>
      <c r="M11" s="5">
        <v>1</v>
      </c>
      <c r="N11" s="10" t="s">
        <v>45</v>
      </c>
      <c r="O11" s="11" t="s">
        <v>46</v>
      </c>
      <c r="P11" s="5">
        <v>1</v>
      </c>
      <c r="Q11" s="5">
        <v>1</v>
      </c>
      <c r="R11" s="5">
        <v>1</v>
      </c>
      <c r="S11" s="34">
        <v>1</v>
      </c>
      <c r="T11" s="42">
        <f t="shared" ref="T11:T21" si="0">R11/M11</f>
        <v>1</v>
      </c>
    </row>
    <row r="12" spans="1:20" ht="30" x14ac:dyDescent="0.25">
      <c r="A12" s="106"/>
      <c r="B12" s="108"/>
      <c r="C12" s="108"/>
      <c r="D12" s="106"/>
      <c r="E12" s="106"/>
      <c r="F12" s="106"/>
      <c r="G12" s="106"/>
      <c r="H12" s="106"/>
      <c r="I12" s="10" t="s">
        <v>48</v>
      </c>
      <c r="J12" s="106"/>
      <c r="K12" s="5">
        <v>0</v>
      </c>
      <c r="L12" s="5">
        <v>1</v>
      </c>
      <c r="M12" s="5">
        <v>1</v>
      </c>
      <c r="N12" s="10" t="s">
        <v>45</v>
      </c>
      <c r="O12" s="11" t="s">
        <v>46</v>
      </c>
      <c r="P12" s="5">
        <v>0</v>
      </c>
      <c r="Q12" s="5">
        <v>1</v>
      </c>
      <c r="R12" s="5">
        <v>1</v>
      </c>
      <c r="S12" s="34">
        <v>0</v>
      </c>
      <c r="T12" s="42">
        <f t="shared" si="0"/>
        <v>1</v>
      </c>
    </row>
    <row r="13" spans="1:20" ht="30" x14ac:dyDescent="0.25">
      <c r="A13" s="106"/>
      <c r="B13" s="108"/>
      <c r="C13" s="108"/>
      <c r="D13" s="106"/>
      <c r="E13" s="106"/>
      <c r="F13" s="106"/>
      <c r="G13" s="106"/>
      <c r="H13" s="106"/>
      <c r="I13" s="10" t="s">
        <v>49</v>
      </c>
      <c r="J13" s="106"/>
      <c r="K13" s="5">
        <v>1</v>
      </c>
      <c r="L13" s="5">
        <v>1</v>
      </c>
      <c r="M13" s="5">
        <v>2</v>
      </c>
      <c r="N13" s="10" t="s">
        <v>45</v>
      </c>
      <c r="O13" s="11" t="s">
        <v>46</v>
      </c>
      <c r="P13" s="5">
        <v>2</v>
      </c>
      <c r="Q13" s="5">
        <v>0</v>
      </c>
      <c r="R13" s="5">
        <v>2</v>
      </c>
      <c r="S13" s="34">
        <v>1</v>
      </c>
      <c r="T13" s="42">
        <f t="shared" si="0"/>
        <v>1</v>
      </c>
    </row>
    <row r="14" spans="1:20" ht="30" x14ac:dyDescent="0.25">
      <c r="A14" s="106"/>
      <c r="B14" s="108"/>
      <c r="C14" s="108"/>
      <c r="D14" s="106"/>
      <c r="E14" s="106"/>
      <c r="F14" s="106"/>
      <c r="G14" s="106"/>
      <c r="H14" s="106"/>
      <c r="I14" s="24" t="s">
        <v>123</v>
      </c>
      <c r="J14" s="106"/>
      <c r="K14" s="5">
        <v>1</v>
      </c>
      <c r="L14" s="5">
        <v>1</v>
      </c>
      <c r="M14" s="5">
        <v>1</v>
      </c>
      <c r="N14" s="10" t="s">
        <v>45</v>
      </c>
      <c r="O14" s="11" t="s">
        <v>46</v>
      </c>
      <c r="P14" s="5">
        <v>0</v>
      </c>
      <c r="Q14" s="5">
        <v>0</v>
      </c>
      <c r="R14" s="5">
        <v>0</v>
      </c>
      <c r="S14" s="34">
        <f>P14/K14</f>
        <v>0</v>
      </c>
      <c r="T14" s="42">
        <f t="shared" si="0"/>
        <v>0</v>
      </c>
    </row>
    <row r="15" spans="1:20" ht="60.75" customHeight="1" x14ac:dyDescent="0.25">
      <c r="A15" s="106"/>
      <c r="B15" s="108"/>
      <c r="C15" s="108"/>
      <c r="D15" s="106"/>
      <c r="E15" s="106"/>
      <c r="F15" s="106"/>
      <c r="G15" s="106"/>
      <c r="H15" s="106"/>
      <c r="I15" s="10" t="s">
        <v>156</v>
      </c>
      <c r="J15" s="106"/>
      <c r="K15" s="29">
        <v>0</v>
      </c>
      <c r="L15" s="5">
        <v>1200</v>
      </c>
      <c r="M15" s="5">
        <v>1200</v>
      </c>
      <c r="N15" s="10" t="s">
        <v>45</v>
      </c>
      <c r="O15" s="11" t="s">
        <v>46</v>
      </c>
      <c r="P15" s="5">
        <v>0</v>
      </c>
      <c r="Q15" s="5">
        <v>1200</v>
      </c>
      <c r="R15" s="5">
        <v>1200</v>
      </c>
      <c r="S15" s="53">
        <v>0</v>
      </c>
      <c r="T15" s="42">
        <f t="shared" si="0"/>
        <v>1</v>
      </c>
    </row>
    <row r="16" spans="1:20" ht="63.75" customHeight="1" x14ac:dyDescent="0.25">
      <c r="A16" s="107"/>
      <c r="B16" s="109"/>
      <c r="C16" s="109"/>
      <c r="D16" s="107"/>
      <c r="E16" s="107"/>
      <c r="F16" s="107"/>
      <c r="G16" s="107"/>
      <c r="H16" s="107"/>
      <c r="I16" s="10" t="s">
        <v>50</v>
      </c>
      <c r="J16" s="107"/>
      <c r="K16" s="5">
        <v>2</v>
      </c>
      <c r="L16" s="5">
        <v>2</v>
      </c>
      <c r="M16" s="5">
        <v>2</v>
      </c>
      <c r="N16" s="10" t="s">
        <v>45</v>
      </c>
      <c r="O16" s="11" t="s">
        <v>46</v>
      </c>
      <c r="P16" s="5">
        <v>1</v>
      </c>
      <c r="Q16" s="5">
        <v>0</v>
      </c>
      <c r="R16" s="5">
        <v>1</v>
      </c>
      <c r="S16" s="34">
        <f t="shared" ref="S16:S25" si="1">P16/K16</f>
        <v>0.5</v>
      </c>
      <c r="T16" s="42">
        <f t="shared" si="0"/>
        <v>0.5</v>
      </c>
    </row>
    <row r="17" spans="1:20" ht="186" customHeight="1" x14ac:dyDescent="0.25">
      <c r="A17" s="74">
        <v>3</v>
      </c>
      <c r="B17" s="82">
        <v>201851026</v>
      </c>
      <c r="C17" s="84">
        <v>160544</v>
      </c>
      <c r="D17" s="84" t="s">
        <v>34</v>
      </c>
      <c r="E17" s="110" t="s">
        <v>35</v>
      </c>
      <c r="F17" s="84" t="s">
        <v>36</v>
      </c>
      <c r="G17" s="84" t="s">
        <v>51</v>
      </c>
      <c r="H17" s="102" t="s">
        <v>52</v>
      </c>
      <c r="I17" s="10" t="s">
        <v>152</v>
      </c>
      <c r="J17" s="105">
        <v>147619940</v>
      </c>
      <c r="K17" s="5">
        <v>1</v>
      </c>
      <c r="L17" s="5">
        <v>1</v>
      </c>
      <c r="M17" s="5">
        <v>1</v>
      </c>
      <c r="N17" s="13" t="s">
        <v>53</v>
      </c>
      <c r="O17" s="11" t="s">
        <v>46</v>
      </c>
      <c r="P17" s="5">
        <v>1</v>
      </c>
      <c r="Q17" s="5">
        <v>1</v>
      </c>
      <c r="R17" s="5">
        <v>1</v>
      </c>
      <c r="S17" s="34">
        <f t="shared" si="1"/>
        <v>1</v>
      </c>
      <c r="T17" s="42">
        <f t="shared" si="0"/>
        <v>1</v>
      </c>
    </row>
    <row r="18" spans="1:20" ht="232.5" customHeight="1" x14ac:dyDescent="0.25">
      <c r="A18" s="70"/>
      <c r="B18" s="71"/>
      <c r="C18" s="72"/>
      <c r="D18" s="72"/>
      <c r="E18" s="111"/>
      <c r="F18" s="72"/>
      <c r="G18" s="72"/>
      <c r="H18" s="103"/>
      <c r="I18" s="10" t="s">
        <v>128</v>
      </c>
      <c r="J18" s="70"/>
      <c r="K18" s="5">
        <v>1</v>
      </c>
      <c r="L18" s="5">
        <v>1</v>
      </c>
      <c r="M18" s="5">
        <v>1</v>
      </c>
      <c r="N18" s="13" t="s">
        <v>53</v>
      </c>
      <c r="O18" s="11" t="s">
        <v>46</v>
      </c>
      <c r="P18" s="5">
        <v>1</v>
      </c>
      <c r="Q18" s="5">
        <v>1</v>
      </c>
      <c r="R18" s="5">
        <v>1</v>
      </c>
      <c r="S18" s="34">
        <f t="shared" si="1"/>
        <v>1</v>
      </c>
      <c r="T18" s="42">
        <f t="shared" si="0"/>
        <v>1</v>
      </c>
    </row>
    <row r="19" spans="1:20" ht="132" customHeight="1" x14ac:dyDescent="0.25">
      <c r="A19" s="70"/>
      <c r="B19" s="71"/>
      <c r="C19" s="72"/>
      <c r="D19" s="72"/>
      <c r="E19" s="111"/>
      <c r="F19" s="72"/>
      <c r="G19" s="72"/>
      <c r="H19" s="103"/>
      <c r="I19" s="10" t="s">
        <v>180</v>
      </c>
      <c r="J19" s="70"/>
      <c r="K19" s="5">
        <v>1</v>
      </c>
      <c r="L19" s="5">
        <v>1</v>
      </c>
      <c r="M19" s="5">
        <v>1</v>
      </c>
      <c r="N19" s="13" t="s">
        <v>53</v>
      </c>
      <c r="O19" s="11" t="s">
        <v>46</v>
      </c>
      <c r="P19" s="5">
        <v>1</v>
      </c>
      <c r="Q19" s="5">
        <v>1</v>
      </c>
      <c r="R19" s="5">
        <v>1</v>
      </c>
      <c r="S19" s="34">
        <f t="shared" si="1"/>
        <v>1</v>
      </c>
      <c r="T19" s="42">
        <f t="shared" si="0"/>
        <v>1</v>
      </c>
    </row>
    <row r="20" spans="1:20" ht="152.25" customHeight="1" x14ac:dyDescent="0.25">
      <c r="A20" s="75"/>
      <c r="B20" s="83"/>
      <c r="C20" s="85"/>
      <c r="D20" s="85"/>
      <c r="E20" s="112"/>
      <c r="F20" s="85"/>
      <c r="G20" s="85"/>
      <c r="H20" s="104"/>
      <c r="I20" s="10" t="s">
        <v>146</v>
      </c>
      <c r="J20" s="75"/>
      <c r="K20" s="5">
        <v>1</v>
      </c>
      <c r="L20" s="5">
        <v>1</v>
      </c>
      <c r="M20" s="5">
        <v>1</v>
      </c>
      <c r="N20" s="13" t="s">
        <v>53</v>
      </c>
      <c r="O20" s="11" t="s">
        <v>46</v>
      </c>
      <c r="P20" s="5">
        <v>1</v>
      </c>
      <c r="Q20" s="5">
        <v>1</v>
      </c>
      <c r="R20" s="5">
        <v>1</v>
      </c>
      <c r="S20" s="34">
        <f t="shared" si="1"/>
        <v>1</v>
      </c>
      <c r="T20" s="42">
        <f t="shared" si="0"/>
        <v>1</v>
      </c>
    </row>
    <row r="21" spans="1:20" ht="59.25" customHeight="1" x14ac:dyDescent="0.25">
      <c r="A21" s="74">
        <v>4</v>
      </c>
      <c r="B21" s="82">
        <v>2018000525</v>
      </c>
      <c r="C21" s="84">
        <v>160544</v>
      </c>
      <c r="D21" s="84" t="s">
        <v>34</v>
      </c>
      <c r="E21" s="84" t="s">
        <v>54</v>
      </c>
      <c r="F21" s="84" t="s">
        <v>55</v>
      </c>
      <c r="G21" s="84" t="s">
        <v>56</v>
      </c>
      <c r="H21" s="86" t="s">
        <v>57</v>
      </c>
      <c r="I21" s="10" t="s">
        <v>157</v>
      </c>
      <c r="J21" s="105">
        <v>224666191</v>
      </c>
      <c r="K21" s="5">
        <v>3</v>
      </c>
      <c r="L21" s="5">
        <v>3</v>
      </c>
      <c r="M21" s="5">
        <v>3</v>
      </c>
      <c r="N21" s="13" t="s">
        <v>58</v>
      </c>
      <c r="O21" s="6" t="s">
        <v>40</v>
      </c>
      <c r="P21" s="25">
        <v>3</v>
      </c>
      <c r="Q21" s="5">
        <v>3</v>
      </c>
      <c r="R21" s="5">
        <v>3</v>
      </c>
      <c r="S21" s="34">
        <f t="shared" si="1"/>
        <v>1</v>
      </c>
      <c r="T21" s="42">
        <f t="shared" si="0"/>
        <v>1</v>
      </c>
    </row>
    <row r="22" spans="1:20" ht="50.25" customHeight="1" x14ac:dyDescent="0.25">
      <c r="A22" s="70"/>
      <c r="B22" s="71"/>
      <c r="C22" s="72"/>
      <c r="D22" s="72"/>
      <c r="E22" s="72"/>
      <c r="F22" s="72"/>
      <c r="G22" s="72"/>
      <c r="H22" s="87"/>
      <c r="I22" s="10" t="s">
        <v>59</v>
      </c>
      <c r="J22" s="70"/>
      <c r="K22" s="5">
        <v>2</v>
      </c>
      <c r="L22" s="5">
        <v>2</v>
      </c>
      <c r="M22" s="5">
        <v>2</v>
      </c>
      <c r="N22" s="13" t="s">
        <v>58</v>
      </c>
      <c r="O22" s="6" t="s">
        <v>40</v>
      </c>
      <c r="P22" s="25">
        <v>2</v>
      </c>
      <c r="Q22" s="5">
        <v>2</v>
      </c>
      <c r="R22" s="5">
        <v>2</v>
      </c>
      <c r="S22" s="34">
        <f t="shared" si="1"/>
        <v>1</v>
      </c>
      <c r="T22" s="68">
        <f>R22/M22</f>
        <v>1</v>
      </c>
    </row>
    <row r="23" spans="1:20" ht="50.25" customHeight="1" x14ac:dyDescent="0.25">
      <c r="A23" s="70"/>
      <c r="B23" s="71"/>
      <c r="C23" s="72"/>
      <c r="D23" s="72"/>
      <c r="E23" s="72"/>
      <c r="F23" s="72"/>
      <c r="G23" s="72"/>
      <c r="H23" s="87"/>
      <c r="I23" s="10" t="s">
        <v>159</v>
      </c>
      <c r="J23" s="70"/>
      <c r="K23" s="5">
        <v>4</v>
      </c>
      <c r="L23" s="5">
        <v>4</v>
      </c>
      <c r="M23" s="5">
        <v>4</v>
      </c>
      <c r="N23" s="13" t="s">
        <v>58</v>
      </c>
      <c r="O23" s="6" t="s">
        <v>40</v>
      </c>
      <c r="P23" s="25">
        <v>4</v>
      </c>
      <c r="Q23" s="5">
        <v>4</v>
      </c>
      <c r="R23" s="5">
        <v>4</v>
      </c>
      <c r="S23" s="34">
        <f t="shared" si="1"/>
        <v>1</v>
      </c>
      <c r="T23" s="42">
        <f>R22/M22</f>
        <v>1</v>
      </c>
    </row>
    <row r="24" spans="1:20" ht="75" customHeight="1" x14ac:dyDescent="0.25">
      <c r="A24" s="70"/>
      <c r="B24" s="71"/>
      <c r="C24" s="72"/>
      <c r="D24" s="72"/>
      <c r="E24" s="72"/>
      <c r="F24" s="72"/>
      <c r="G24" s="72"/>
      <c r="H24" s="87"/>
      <c r="I24" s="10" t="s">
        <v>158</v>
      </c>
      <c r="J24" s="70"/>
      <c r="K24" s="5">
        <v>1</v>
      </c>
      <c r="L24" s="5">
        <v>1</v>
      </c>
      <c r="M24" s="5">
        <v>1</v>
      </c>
      <c r="N24" s="13" t="s">
        <v>58</v>
      </c>
      <c r="O24" s="6" t="s">
        <v>40</v>
      </c>
      <c r="P24" s="25">
        <v>1</v>
      </c>
      <c r="Q24" s="5">
        <v>1</v>
      </c>
      <c r="R24" s="5">
        <v>1</v>
      </c>
      <c r="S24" s="34">
        <f t="shared" si="1"/>
        <v>1</v>
      </c>
      <c r="T24" s="42">
        <f>R23/M23</f>
        <v>1</v>
      </c>
    </row>
    <row r="25" spans="1:20" ht="115.5" customHeight="1" x14ac:dyDescent="0.25">
      <c r="A25" s="75"/>
      <c r="B25" s="83"/>
      <c r="C25" s="85"/>
      <c r="D25" s="85"/>
      <c r="E25" s="85"/>
      <c r="F25" s="85"/>
      <c r="G25" s="85"/>
      <c r="H25" s="88"/>
      <c r="I25" s="10" t="s">
        <v>126</v>
      </c>
      <c r="J25" s="75"/>
      <c r="K25" s="5">
        <v>1</v>
      </c>
      <c r="L25" s="5">
        <v>1</v>
      </c>
      <c r="M25" s="5">
        <v>1</v>
      </c>
      <c r="N25" s="13" t="s">
        <v>58</v>
      </c>
      <c r="O25" s="6" t="s">
        <v>40</v>
      </c>
      <c r="P25" s="25">
        <v>1</v>
      </c>
      <c r="Q25" s="5">
        <v>1</v>
      </c>
      <c r="R25" s="5">
        <v>1</v>
      </c>
      <c r="S25" s="34">
        <f t="shared" si="1"/>
        <v>1</v>
      </c>
      <c r="T25" s="42">
        <f>R24/M24</f>
        <v>1</v>
      </c>
    </row>
    <row r="26" spans="1:20" ht="32.25" customHeight="1" x14ac:dyDescent="0.25">
      <c r="A26" s="74">
        <v>5</v>
      </c>
      <c r="B26" s="82">
        <v>201800559</v>
      </c>
      <c r="C26" s="84">
        <v>160547</v>
      </c>
      <c r="D26" s="84" t="s">
        <v>34</v>
      </c>
      <c r="E26" s="84" t="s">
        <v>35</v>
      </c>
      <c r="F26" s="84" t="s">
        <v>36</v>
      </c>
      <c r="G26" s="84" t="s">
        <v>60</v>
      </c>
      <c r="H26" s="84" t="s">
        <v>61</v>
      </c>
      <c r="I26" s="31" t="s">
        <v>124</v>
      </c>
      <c r="J26" s="105">
        <v>268904474</v>
      </c>
      <c r="K26" s="5">
        <v>0</v>
      </c>
      <c r="L26" s="5">
        <v>60</v>
      </c>
      <c r="M26" s="5">
        <v>60</v>
      </c>
      <c r="N26" s="14" t="s">
        <v>62</v>
      </c>
      <c r="O26" s="15" t="s">
        <v>63</v>
      </c>
      <c r="P26" s="5">
        <v>0</v>
      </c>
      <c r="Q26" s="25">
        <v>60</v>
      </c>
      <c r="R26" s="5">
        <v>60</v>
      </c>
      <c r="S26" s="34">
        <v>0</v>
      </c>
      <c r="T26" s="42">
        <f>R25/M25</f>
        <v>1</v>
      </c>
    </row>
    <row r="27" spans="1:20" ht="66.75" customHeight="1" x14ac:dyDescent="0.25">
      <c r="A27" s="70"/>
      <c r="B27" s="71"/>
      <c r="C27" s="72"/>
      <c r="D27" s="72"/>
      <c r="E27" s="72"/>
      <c r="F27" s="72"/>
      <c r="G27" s="72"/>
      <c r="H27" s="72"/>
      <c r="I27" s="31" t="s">
        <v>164</v>
      </c>
      <c r="J27" s="126"/>
      <c r="K27" s="5">
        <v>1</v>
      </c>
      <c r="L27" s="5">
        <v>1</v>
      </c>
      <c r="M27" s="5">
        <v>1</v>
      </c>
      <c r="N27" s="14" t="s">
        <v>62</v>
      </c>
      <c r="O27" s="15" t="s">
        <v>63</v>
      </c>
      <c r="P27" s="29">
        <v>0</v>
      </c>
      <c r="Q27" s="5">
        <v>0</v>
      </c>
      <c r="R27" s="5">
        <v>0</v>
      </c>
      <c r="S27" s="34">
        <f>P27/K27</f>
        <v>0</v>
      </c>
      <c r="T27" s="42">
        <f>R26/M26</f>
        <v>1</v>
      </c>
    </row>
    <row r="28" spans="1:20" ht="229.5" customHeight="1" x14ac:dyDescent="0.25">
      <c r="A28" s="70"/>
      <c r="B28" s="71"/>
      <c r="C28" s="72"/>
      <c r="D28" s="72"/>
      <c r="E28" s="72"/>
      <c r="F28" s="72"/>
      <c r="G28" s="72"/>
      <c r="H28" s="72"/>
      <c r="I28" s="31" t="s">
        <v>129</v>
      </c>
      <c r="J28" s="126"/>
      <c r="K28" s="5">
        <v>4</v>
      </c>
      <c r="L28" s="5">
        <v>4</v>
      </c>
      <c r="M28" s="5">
        <v>4</v>
      </c>
      <c r="N28" s="14" t="s">
        <v>62</v>
      </c>
      <c r="O28" s="15" t="s">
        <v>63</v>
      </c>
      <c r="P28" s="5">
        <v>4</v>
      </c>
      <c r="Q28" s="5">
        <v>4</v>
      </c>
      <c r="R28" s="5">
        <v>4</v>
      </c>
      <c r="S28" s="34">
        <f>P28/K28</f>
        <v>1</v>
      </c>
      <c r="T28" s="42">
        <f t="shared" ref="T28:T43" si="2">R28/M28</f>
        <v>1</v>
      </c>
    </row>
    <row r="29" spans="1:20" ht="102.75" customHeight="1" x14ac:dyDescent="0.25">
      <c r="A29" s="70"/>
      <c r="B29" s="71"/>
      <c r="C29" s="72"/>
      <c r="D29" s="72"/>
      <c r="E29" s="72"/>
      <c r="F29" s="72"/>
      <c r="G29" s="72"/>
      <c r="H29" s="72"/>
      <c r="I29" s="31" t="s">
        <v>125</v>
      </c>
      <c r="J29" s="126"/>
      <c r="K29" s="5">
        <v>2</v>
      </c>
      <c r="L29" s="5">
        <v>1</v>
      </c>
      <c r="M29" s="5">
        <v>3</v>
      </c>
      <c r="N29" s="14" t="s">
        <v>62</v>
      </c>
      <c r="O29" s="15" t="s">
        <v>63</v>
      </c>
      <c r="P29" s="5">
        <v>2</v>
      </c>
      <c r="Q29" s="5">
        <v>1</v>
      </c>
      <c r="R29" s="5">
        <v>3</v>
      </c>
      <c r="S29" s="34">
        <f>P29/K29</f>
        <v>1</v>
      </c>
      <c r="T29" s="42">
        <f t="shared" si="2"/>
        <v>1</v>
      </c>
    </row>
    <row r="30" spans="1:20" ht="93" customHeight="1" x14ac:dyDescent="0.25">
      <c r="A30" s="70"/>
      <c r="B30" s="71"/>
      <c r="C30" s="72"/>
      <c r="D30" s="72"/>
      <c r="E30" s="72"/>
      <c r="F30" s="72"/>
      <c r="G30" s="72"/>
      <c r="H30" s="72"/>
      <c r="I30" s="31" t="s">
        <v>64</v>
      </c>
      <c r="J30" s="126"/>
      <c r="K30" s="5">
        <v>1</v>
      </c>
      <c r="L30" s="5">
        <v>7</v>
      </c>
      <c r="M30" s="5">
        <v>8</v>
      </c>
      <c r="N30" s="14" t="s">
        <v>62</v>
      </c>
      <c r="O30" s="15" t="s">
        <v>63</v>
      </c>
      <c r="P30" s="5">
        <v>5</v>
      </c>
      <c r="Q30" s="5">
        <v>3</v>
      </c>
      <c r="R30" s="5">
        <v>8</v>
      </c>
      <c r="S30" s="34">
        <v>1</v>
      </c>
      <c r="T30" s="42">
        <f t="shared" si="2"/>
        <v>1</v>
      </c>
    </row>
    <row r="31" spans="1:20" ht="93" customHeight="1" x14ac:dyDescent="0.25">
      <c r="A31" s="70"/>
      <c r="B31" s="71"/>
      <c r="C31" s="72"/>
      <c r="D31" s="72"/>
      <c r="E31" s="72"/>
      <c r="F31" s="72"/>
      <c r="G31" s="72"/>
      <c r="H31" s="72"/>
      <c r="I31" s="31" t="s">
        <v>165</v>
      </c>
      <c r="J31" s="126"/>
      <c r="K31" s="5">
        <v>1</v>
      </c>
      <c r="L31" s="5">
        <v>1</v>
      </c>
      <c r="M31" s="5">
        <v>1</v>
      </c>
      <c r="N31" s="14" t="s">
        <v>62</v>
      </c>
      <c r="O31" s="15" t="s">
        <v>63</v>
      </c>
      <c r="P31" s="5">
        <v>1</v>
      </c>
      <c r="Q31" s="5">
        <v>1</v>
      </c>
      <c r="R31" s="5">
        <v>1</v>
      </c>
      <c r="S31" s="34">
        <f>P31/K31</f>
        <v>1</v>
      </c>
      <c r="T31" s="42">
        <f t="shared" si="2"/>
        <v>1</v>
      </c>
    </row>
    <row r="32" spans="1:20" ht="44.25" customHeight="1" x14ac:dyDescent="0.25">
      <c r="A32" s="75"/>
      <c r="B32" s="83"/>
      <c r="C32" s="85"/>
      <c r="D32" s="85"/>
      <c r="E32" s="85"/>
      <c r="F32" s="85"/>
      <c r="G32" s="85"/>
      <c r="H32" s="85"/>
      <c r="I32" s="31" t="s">
        <v>163</v>
      </c>
      <c r="J32" s="127"/>
      <c r="K32" s="5">
        <v>0</v>
      </c>
      <c r="L32" s="5">
        <v>2</v>
      </c>
      <c r="M32" s="5">
        <v>2</v>
      </c>
      <c r="N32" s="14" t="s">
        <v>62</v>
      </c>
      <c r="O32" s="15" t="s">
        <v>63</v>
      </c>
      <c r="P32" s="5">
        <v>1</v>
      </c>
      <c r="Q32" s="5">
        <v>0</v>
      </c>
      <c r="R32" s="5">
        <v>1</v>
      </c>
      <c r="S32" s="34">
        <v>1</v>
      </c>
      <c r="T32" s="42">
        <f t="shared" si="2"/>
        <v>0.5</v>
      </c>
    </row>
    <row r="33" spans="1:20" ht="273.75" customHeight="1" x14ac:dyDescent="0.25">
      <c r="A33" s="5">
        <v>6</v>
      </c>
      <c r="B33" s="28">
        <v>2018000527</v>
      </c>
      <c r="C33" s="6">
        <v>160544</v>
      </c>
      <c r="D33" s="6" t="s">
        <v>34</v>
      </c>
      <c r="E33" s="12" t="s">
        <v>35</v>
      </c>
      <c r="F33" s="16" t="s">
        <v>106</v>
      </c>
      <c r="G33" s="6" t="s">
        <v>60</v>
      </c>
      <c r="H33" s="10" t="s">
        <v>61</v>
      </c>
      <c r="I33" s="10" t="s">
        <v>151</v>
      </c>
      <c r="J33" s="17">
        <v>889139627</v>
      </c>
      <c r="K33" s="5">
        <v>1</v>
      </c>
      <c r="L33" s="5">
        <v>1</v>
      </c>
      <c r="M33" s="25">
        <v>1</v>
      </c>
      <c r="N33" s="23" t="s">
        <v>65</v>
      </c>
      <c r="O33" s="9" t="s">
        <v>65</v>
      </c>
      <c r="P33" s="5">
        <v>1</v>
      </c>
      <c r="Q33" s="5">
        <v>1</v>
      </c>
      <c r="R33" s="5">
        <v>1</v>
      </c>
      <c r="S33" s="34">
        <f>P33/K33</f>
        <v>1</v>
      </c>
      <c r="T33" s="42">
        <f t="shared" si="2"/>
        <v>1</v>
      </c>
    </row>
    <row r="34" spans="1:20" ht="176.25" customHeight="1" x14ac:dyDescent="0.25">
      <c r="A34" s="74">
        <v>7</v>
      </c>
      <c r="B34" s="82">
        <v>2018005319</v>
      </c>
      <c r="C34" s="84">
        <v>160544</v>
      </c>
      <c r="D34" s="84" t="s">
        <v>34</v>
      </c>
      <c r="E34" s="84" t="s">
        <v>35</v>
      </c>
      <c r="F34" s="84" t="s">
        <v>36</v>
      </c>
      <c r="G34" s="84" t="s">
        <v>60</v>
      </c>
      <c r="H34" s="84" t="s">
        <v>61</v>
      </c>
      <c r="I34" s="10" t="s">
        <v>66</v>
      </c>
      <c r="J34" s="105">
        <v>317557124</v>
      </c>
      <c r="K34" s="5">
        <v>1</v>
      </c>
      <c r="L34" s="5">
        <v>1</v>
      </c>
      <c r="M34" s="5">
        <v>1</v>
      </c>
      <c r="N34" s="23" t="s">
        <v>67</v>
      </c>
      <c r="O34" s="18" t="s">
        <v>68</v>
      </c>
      <c r="P34" s="5">
        <v>0</v>
      </c>
      <c r="Q34" s="5">
        <v>1</v>
      </c>
      <c r="R34" s="5">
        <v>1</v>
      </c>
      <c r="S34" s="34">
        <f>P34/K34</f>
        <v>0</v>
      </c>
      <c r="T34" s="42">
        <f t="shared" si="2"/>
        <v>1</v>
      </c>
    </row>
    <row r="35" spans="1:20" ht="130.5" customHeight="1" x14ac:dyDescent="0.25">
      <c r="A35" s="70"/>
      <c r="B35" s="71"/>
      <c r="C35" s="72"/>
      <c r="D35" s="72"/>
      <c r="E35" s="72"/>
      <c r="F35" s="72"/>
      <c r="G35" s="72"/>
      <c r="H35" s="72"/>
      <c r="I35" s="10" t="s">
        <v>130</v>
      </c>
      <c r="J35" s="70"/>
      <c r="K35" s="5">
        <v>7</v>
      </c>
      <c r="L35" s="5">
        <v>7</v>
      </c>
      <c r="M35" s="5">
        <v>7</v>
      </c>
      <c r="N35" s="23" t="s">
        <v>67</v>
      </c>
      <c r="O35" s="18" t="s">
        <v>68</v>
      </c>
      <c r="P35" s="5">
        <v>4</v>
      </c>
      <c r="Q35" s="5">
        <v>3</v>
      </c>
      <c r="R35" s="5">
        <v>7</v>
      </c>
      <c r="S35" s="34">
        <f>P35/K35</f>
        <v>0.5714285714285714</v>
      </c>
      <c r="T35" s="42">
        <f t="shared" si="2"/>
        <v>1</v>
      </c>
    </row>
    <row r="36" spans="1:20" ht="93.75" customHeight="1" x14ac:dyDescent="0.25">
      <c r="A36" s="70"/>
      <c r="B36" s="71"/>
      <c r="C36" s="72"/>
      <c r="D36" s="72"/>
      <c r="E36" s="72"/>
      <c r="F36" s="72"/>
      <c r="G36" s="72"/>
      <c r="H36" s="72"/>
      <c r="I36" s="10" t="s">
        <v>69</v>
      </c>
      <c r="J36" s="70"/>
      <c r="K36" s="5">
        <v>3</v>
      </c>
      <c r="L36" s="5">
        <v>3</v>
      </c>
      <c r="M36" s="5">
        <v>3</v>
      </c>
      <c r="N36" s="23" t="s">
        <v>67</v>
      </c>
      <c r="O36" s="18" t="s">
        <v>68</v>
      </c>
      <c r="P36" s="5">
        <v>0</v>
      </c>
      <c r="Q36" s="5">
        <v>3</v>
      </c>
      <c r="R36" s="5">
        <v>3</v>
      </c>
      <c r="S36" s="34">
        <f>P36/K36</f>
        <v>0</v>
      </c>
      <c r="T36" s="42">
        <f t="shared" si="2"/>
        <v>1</v>
      </c>
    </row>
    <row r="37" spans="1:20" ht="118.5" customHeight="1" x14ac:dyDescent="0.25">
      <c r="A37" s="75"/>
      <c r="B37" s="83"/>
      <c r="C37" s="85"/>
      <c r="D37" s="85"/>
      <c r="E37" s="85"/>
      <c r="F37" s="85"/>
      <c r="G37" s="85"/>
      <c r="H37" s="85"/>
      <c r="I37" s="10" t="s">
        <v>70</v>
      </c>
      <c r="J37" s="75"/>
      <c r="K37" s="5">
        <v>2</v>
      </c>
      <c r="L37" s="5">
        <v>2</v>
      </c>
      <c r="M37" s="5">
        <v>2</v>
      </c>
      <c r="N37" s="23" t="s">
        <v>67</v>
      </c>
      <c r="O37" s="18" t="s">
        <v>68</v>
      </c>
      <c r="P37" s="5">
        <v>0</v>
      </c>
      <c r="Q37" s="5">
        <v>2</v>
      </c>
      <c r="R37" s="5">
        <v>2</v>
      </c>
      <c r="S37" s="34">
        <f>P37/K37</f>
        <v>0</v>
      </c>
      <c r="T37" s="42">
        <f t="shared" si="2"/>
        <v>1</v>
      </c>
    </row>
    <row r="38" spans="1:20" ht="91.5" customHeight="1" x14ac:dyDescent="0.25">
      <c r="A38" s="70">
        <v>8</v>
      </c>
      <c r="B38" s="71">
        <v>2018005124</v>
      </c>
      <c r="C38" s="72">
        <v>160544</v>
      </c>
      <c r="D38" s="72" t="s">
        <v>34</v>
      </c>
      <c r="E38" s="72" t="s">
        <v>35</v>
      </c>
      <c r="F38" s="72" t="s">
        <v>36</v>
      </c>
      <c r="G38" s="72" t="s">
        <v>60</v>
      </c>
      <c r="H38" s="72" t="s">
        <v>61</v>
      </c>
      <c r="I38" s="10" t="s">
        <v>132</v>
      </c>
      <c r="J38" s="73">
        <v>468844809</v>
      </c>
      <c r="K38" s="8">
        <v>4</v>
      </c>
      <c r="L38" s="9">
        <v>4</v>
      </c>
      <c r="M38" s="9">
        <v>4</v>
      </c>
      <c r="N38" s="9" t="s">
        <v>71</v>
      </c>
      <c r="O38" s="9" t="s">
        <v>72</v>
      </c>
      <c r="P38" s="5">
        <v>5</v>
      </c>
      <c r="Q38" s="5">
        <v>5</v>
      </c>
      <c r="R38" s="5">
        <v>5</v>
      </c>
      <c r="S38" s="34">
        <v>1</v>
      </c>
      <c r="T38" s="42">
        <f t="shared" si="2"/>
        <v>1.25</v>
      </c>
    </row>
    <row r="39" spans="1:20" ht="49.5" customHeight="1" x14ac:dyDescent="0.25">
      <c r="A39" s="70"/>
      <c r="B39" s="71"/>
      <c r="C39" s="72"/>
      <c r="D39" s="72"/>
      <c r="E39" s="72"/>
      <c r="F39" s="72"/>
      <c r="G39" s="72"/>
      <c r="H39" s="72"/>
      <c r="I39" s="10" t="s">
        <v>137</v>
      </c>
      <c r="J39" s="73"/>
      <c r="K39" s="8">
        <v>1</v>
      </c>
      <c r="L39" s="9">
        <v>1</v>
      </c>
      <c r="M39" s="9">
        <v>1</v>
      </c>
      <c r="N39" s="9" t="s">
        <v>71</v>
      </c>
      <c r="O39" s="9" t="s">
        <v>72</v>
      </c>
      <c r="P39" s="5">
        <v>1</v>
      </c>
      <c r="Q39" s="5">
        <v>1</v>
      </c>
      <c r="R39" s="5">
        <v>1</v>
      </c>
      <c r="S39" s="34">
        <f t="shared" ref="S39:S43" si="3">P39/K39</f>
        <v>1</v>
      </c>
      <c r="T39" s="42">
        <f t="shared" si="2"/>
        <v>1</v>
      </c>
    </row>
    <row r="40" spans="1:20" ht="54.75" customHeight="1" x14ac:dyDescent="0.25">
      <c r="A40" s="70"/>
      <c r="B40" s="71"/>
      <c r="C40" s="72"/>
      <c r="D40" s="72"/>
      <c r="E40" s="72"/>
      <c r="F40" s="72"/>
      <c r="G40" s="72"/>
      <c r="H40" s="72"/>
      <c r="I40" s="10" t="s">
        <v>131</v>
      </c>
      <c r="J40" s="73"/>
      <c r="K40" s="8">
        <v>2</v>
      </c>
      <c r="L40" s="9">
        <v>2</v>
      </c>
      <c r="M40" s="9">
        <v>2</v>
      </c>
      <c r="N40" s="9" t="s">
        <v>71</v>
      </c>
      <c r="O40" s="9" t="s">
        <v>72</v>
      </c>
      <c r="P40" s="5">
        <v>1</v>
      </c>
      <c r="Q40" s="5">
        <v>2</v>
      </c>
      <c r="R40" s="5">
        <v>2</v>
      </c>
      <c r="S40" s="34">
        <f t="shared" si="3"/>
        <v>0.5</v>
      </c>
      <c r="T40" s="42">
        <f t="shared" si="2"/>
        <v>1</v>
      </c>
    </row>
    <row r="41" spans="1:20" ht="69.75" customHeight="1" x14ac:dyDescent="0.25">
      <c r="A41" s="70"/>
      <c r="B41" s="71"/>
      <c r="C41" s="72"/>
      <c r="D41" s="72"/>
      <c r="E41" s="72"/>
      <c r="F41" s="72"/>
      <c r="G41" s="72"/>
      <c r="H41" s="72"/>
      <c r="I41" s="19" t="s">
        <v>73</v>
      </c>
      <c r="J41" s="73"/>
      <c r="K41" s="8">
        <v>1</v>
      </c>
      <c r="L41" s="9">
        <v>1</v>
      </c>
      <c r="M41" s="9">
        <v>1</v>
      </c>
      <c r="N41" s="9" t="s">
        <v>71</v>
      </c>
      <c r="O41" s="9" t="s">
        <v>72</v>
      </c>
      <c r="P41" s="5">
        <v>0</v>
      </c>
      <c r="Q41" s="5">
        <v>0</v>
      </c>
      <c r="R41" s="5">
        <v>0</v>
      </c>
      <c r="S41" s="34">
        <f t="shared" si="3"/>
        <v>0</v>
      </c>
      <c r="T41" s="42">
        <f t="shared" si="2"/>
        <v>0</v>
      </c>
    </row>
    <row r="42" spans="1:20" ht="69.75" customHeight="1" x14ac:dyDescent="0.25">
      <c r="A42" s="70"/>
      <c r="B42" s="71"/>
      <c r="C42" s="72"/>
      <c r="D42" s="72"/>
      <c r="E42" s="72"/>
      <c r="F42" s="72"/>
      <c r="G42" s="72"/>
      <c r="H42" s="72"/>
      <c r="I42" s="47" t="s">
        <v>166</v>
      </c>
      <c r="J42" s="73"/>
      <c r="K42" s="48">
        <v>1</v>
      </c>
      <c r="L42" s="46">
        <v>1</v>
      </c>
      <c r="M42" s="46">
        <v>1</v>
      </c>
      <c r="N42" s="9" t="s">
        <v>71</v>
      </c>
      <c r="O42" s="9" t="s">
        <v>72</v>
      </c>
      <c r="P42" s="45">
        <v>0</v>
      </c>
      <c r="Q42" s="45">
        <v>0</v>
      </c>
      <c r="R42" s="45">
        <v>0</v>
      </c>
      <c r="S42" s="49">
        <f t="shared" si="3"/>
        <v>0</v>
      </c>
      <c r="T42" s="42">
        <f t="shared" si="2"/>
        <v>0</v>
      </c>
    </row>
    <row r="43" spans="1:20" ht="45" customHeight="1" x14ac:dyDescent="0.25">
      <c r="A43" s="70"/>
      <c r="B43" s="71"/>
      <c r="C43" s="72"/>
      <c r="D43" s="72"/>
      <c r="E43" s="72"/>
      <c r="F43" s="72"/>
      <c r="G43" s="72"/>
      <c r="H43" s="72"/>
      <c r="I43" s="124" t="s">
        <v>133</v>
      </c>
      <c r="J43" s="73"/>
      <c r="K43" s="74">
        <v>1</v>
      </c>
      <c r="L43" s="74">
        <v>1</v>
      </c>
      <c r="M43" s="74">
        <v>1</v>
      </c>
      <c r="N43" s="80" t="s">
        <v>71</v>
      </c>
      <c r="O43" s="80" t="s">
        <v>72</v>
      </c>
      <c r="P43" s="74">
        <v>0</v>
      </c>
      <c r="Q43" s="74">
        <v>1</v>
      </c>
      <c r="R43" s="74">
        <v>1</v>
      </c>
      <c r="S43" s="76">
        <f t="shared" si="3"/>
        <v>0</v>
      </c>
      <c r="T43" s="78">
        <f t="shared" si="2"/>
        <v>1</v>
      </c>
    </row>
    <row r="44" spans="1:20" ht="48.75" customHeight="1" x14ac:dyDescent="0.25">
      <c r="A44" s="70"/>
      <c r="B44" s="71"/>
      <c r="C44" s="72"/>
      <c r="D44" s="72"/>
      <c r="E44" s="72"/>
      <c r="F44" s="72"/>
      <c r="G44" s="72"/>
      <c r="H44" s="72"/>
      <c r="I44" s="125"/>
      <c r="J44" s="73"/>
      <c r="K44" s="75"/>
      <c r="L44" s="75"/>
      <c r="M44" s="75"/>
      <c r="N44" s="81"/>
      <c r="O44" s="81"/>
      <c r="P44" s="75"/>
      <c r="Q44" s="75"/>
      <c r="R44" s="75"/>
      <c r="S44" s="77"/>
      <c r="T44" s="79"/>
    </row>
    <row r="45" spans="1:20" ht="67.5" customHeight="1" x14ac:dyDescent="0.25">
      <c r="A45" s="124">
        <v>9</v>
      </c>
      <c r="B45" s="129">
        <v>2018005214</v>
      </c>
      <c r="C45" s="84">
        <v>160544</v>
      </c>
      <c r="D45" s="84" t="s">
        <v>34</v>
      </c>
      <c r="E45" s="84" t="s">
        <v>35</v>
      </c>
      <c r="F45" s="84" t="s">
        <v>36</v>
      </c>
      <c r="G45" s="84" t="s">
        <v>60</v>
      </c>
      <c r="H45" s="84" t="s">
        <v>61</v>
      </c>
      <c r="I45" s="50" t="s">
        <v>134</v>
      </c>
      <c r="J45" s="113">
        <v>1128655828</v>
      </c>
      <c r="K45" s="25">
        <v>1</v>
      </c>
      <c r="L45" s="5">
        <v>1</v>
      </c>
      <c r="M45" s="5">
        <v>1</v>
      </c>
      <c r="N45" s="9" t="s">
        <v>74</v>
      </c>
      <c r="O45" s="9" t="s">
        <v>68</v>
      </c>
      <c r="P45" s="5">
        <v>1</v>
      </c>
      <c r="Q45" s="5">
        <v>1</v>
      </c>
      <c r="R45" s="5">
        <v>1</v>
      </c>
      <c r="S45" s="34">
        <f t="shared" ref="S45:S54" si="4">P45/K45</f>
        <v>1</v>
      </c>
      <c r="T45" s="42">
        <v>1</v>
      </c>
    </row>
    <row r="46" spans="1:20" ht="160.5" customHeight="1" x14ac:dyDescent="0.25">
      <c r="A46" s="128"/>
      <c r="B46" s="130"/>
      <c r="C46" s="72"/>
      <c r="D46" s="72"/>
      <c r="E46" s="72"/>
      <c r="F46" s="72"/>
      <c r="G46" s="72"/>
      <c r="H46" s="72"/>
      <c r="I46" s="31" t="s">
        <v>135</v>
      </c>
      <c r="J46" s="73"/>
      <c r="K46" s="25">
        <v>5</v>
      </c>
      <c r="L46" s="5">
        <v>5</v>
      </c>
      <c r="M46" s="5">
        <v>5</v>
      </c>
      <c r="N46" s="9" t="s">
        <v>74</v>
      </c>
      <c r="O46" s="9" t="s">
        <v>68</v>
      </c>
      <c r="P46" s="5">
        <v>5</v>
      </c>
      <c r="Q46" s="5">
        <v>5</v>
      </c>
      <c r="R46" s="5">
        <v>5</v>
      </c>
      <c r="S46" s="34">
        <f t="shared" si="4"/>
        <v>1</v>
      </c>
      <c r="T46" s="42">
        <v>1</v>
      </c>
    </row>
    <row r="47" spans="1:20" ht="118.5" customHeight="1" x14ac:dyDescent="0.25">
      <c r="A47" s="128"/>
      <c r="B47" s="130"/>
      <c r="C47" s="72"/>
      <c r="D47" s="72"/>
      <c r="E47" s="72"/>
      <c r="F47" s="72"/>
      <c r="G47" s="72"/>
      <c r="H47" s="72"/>
      <c r="I47" s="31" t="s">
        <v>179</v>
      </c>
      <c r="J47" s="73"/>
      <c r="K47" s="25">
        <v>3</v>
      </c>
      <c r="L47" s="5">
        <v>3</v>
      </c>
      <c r="M47" s="5">
        <v>3</v>
      </c>
      <c r="N47" s="9" t="s">
        <v>74</v>
      </c>
      <c r="O47" s="9" t="s">
        <v>68</v>
      </c>
      <c r="P47" s="5">
        <v>2</v>
      </c>
      <c r="Q47" s="5">
        <v>2</v>
      </c>
      <c r="R47" s="5">
        <v>2</v>
      </c>
      <c r="S47" s="34">
        <f t="shared" si="4"/>
        <v>0.66666666666666663</v>
      </c>
      <c r="T47" s="42">
        <v>1</v>
      </c>
    </row>
    <row r="48" spans="1:20" ht="109.5" customHeight="1" x14ac:dyDescent="0.25">
      <c r="A48" s="128"/>
      <c r="B48" s="130"/>
      <c r="C48" s="72"/>
      <c r="D48" s="72"/>
      <c r="E48" s="72"/>
      <c r="F48" s="72"/>
      <c r="G48" s="72"/>
      <c r="H48" s="72"/>
      <c r="I48" s="31" t="s">
        <v>75</v>
      </c>
      <c r="J48" s="73"/>
      <c r="K48" s="25">
        <v>2</v>
      </c>
      <c r="L48" s="25">
        <v>2</v>
      </c>
      <c r="M48" s="25">
        <v>4</v>
      </c>
      <c r="N48" s="9" t="s">
        <v>74</v>
      </c>
      <c r="O48" s="9" t="s">
        <v>68</v>
      </c>
      <c r="P48" s="5">
        <v>3</v>
      </c>
      <c r="Q48" s="5">
        <v>0</v>
      </c>
      <c r="R48" s="5">
        <v>3</v>
      </c>
      <c r="S48" s="34">
        <v>1</v>
      </c>
      <c r="T48" s="42">
        <v>1</v>
      </c>
    </row>
    <row r="49" spans="1:21" ht="109.5" customHeight="1" x14ac:dyDescent="0.25">
      <c r="A49" s="125"/>
      <c r="B49" s="131"/>
      <c r="C49" s="131"/>
      <c r="D49" s="125"/>
      <c r="E49" s="125"/>
      <c r="F49" s="125"/>
      <c r="G49" s="125"/>
      <c r="H49" s="125"/>
      <c r="I49" s="31" t="s">
        <v>154</v>
      </c>
      <c r="J49" s="132"/>
      <c r="K49" s="25">
        <v>4</v>
      </c>
      <c r="L49" s="25">
        <v>4</v>
      </c>
      <c r="M49" s="25">
        <v>4</v>
      </c>
      <c r="N49" s="9" t="s">
        <v>74</v>
      </c>
      <c r="O49" s="9" t="s">
        <v>68</v>
      </c>
      <c r="P49" s="5">
        <v>4</v>
      </c>
      <c r="Q49" s="5">
        <v>4</v>
      </c>
      <c r="R49" s="5">
        <v>4</v>
      </c>
      <c r="S49" s="34">
        <f t="shared" si="4"/>
        <v>1</v>
      </c>
      <c r="T49" s="42">
        <v>1</v>
      </c>
    </row>
    <row r="50" spans="1:21" ht="109.5" customHeight="1" x14ac:dyDescent="0.25">
      <c r="A50" s="124">
        <v>10</v>
      </c>
      <c r="B50" s="129">
        <v>201800586</v>
      </c>
      <c r="C50" s="129">
        <v>160544</v>
      </c>
      <c r="D50" s="124" t="s">
        <v>34</v>
      </c>
      <c r="E50" s="133" t="s">
        <v>35</v>
      </c>
      <c r="F50" s="133" t="s">
        <v>36</v>
      </c>
      <c r="G50" s="133" t="s">
        <v>60</v>
      </c>
      <c r="H50" s="133" t="s">
        <v>61</v>
      </c>
      <c r="I50" s="10" t="s">
        <v>174</v>
      </c>
      <c r="J50" s="113">
        <v>13300000</v>
      </c>
      <c r="K50" s="25">
        <v>1</v>
      </c>
      <c r="L50" s="25">
        <v>1</v>
      </c>
      <c r="M50" s="25">
        <v>1</v>
      </c>
      <c r="N50" s="9" t="s">
        <v>175</v>
      </c>
      <c r="O50" s="9" t="s">
        <v>68</v>
      </c>
      <c r="P50" s="5">
        <v>1</v>
      </c>
      <c r="Q50" s="5">
        <v>1</v>
      </c>
      <c r="R50" s="5">
        <v>1</v>
      </c>
      <c r="S50" s="34">
        <f t="shared" si="4"/>
        <v>1</v>
      </c>
      <c r="T50" s="42">
        <v>1</v>
      </c>
    </row>
    <row r="51" spans="1:21" ht="109.5" customHeight="1" x14ac:dyDescent="0.25">
      <c r="A51" s="128"/>
      <c r="B51" s="130"/>
      <c r="C51" s="130"/>
      <c r="D51" s="128"/>
      <c r="E51" s="133"/>
      <c r="F51" s="133"/>
      <c r="G51" s="133"/>
      <c r="H51" s="133"/>
      <c r="I51" s="51" t="s">
        <v>181</v>
      </c>
      <c r="J51" s="73"/>
      <c r="K51" s="25">
        <v>14</v>
      </c>
      <c r="L51" s="25">
        <v>14</v>
      </c>
      <c r="M51" s="25">
        <v>28</v>
      </c>
      <c r="N51" s="9" t="s">
        <v>175</v>
      </c>
      <c r="O51" s="9" t="s">
        <v>68</v>
      </c>
      <c r="P51" s="5">
        <v>0</v>
      </c>
      <c r="Q51" s="25">
        <v>14</v>
      </c>
      <c r="R51" s="25">
        <v>14</v>
      </c>
      <c r="S51" s="34">
        <f t="shared" si="4"/>
        <v>0</v>
      </c>
      <c r="T51" s="42">
        <f>R51/M51</f>
        <v>0.5</v>
      </c>
    </row>
    <row r="52" spans="1:21" ht="109.5" customHeight="1" x14ac:dyDescent="0.25">
      <c r="A52" s="125"/>
      <c r="B52" s="131"/>
      <c r="C52" s="131"/>
      <c r="D52" s="125"/>
      <c r="E52" s="133"/>
      <c r="F52" s="133"/>
      <c r="G52" s="133"/>
      <c r="H52" s="133"/>
      <c r="I52" s="10" t="s">
        <v>173</v>
      </c>
      <c r="J52" s="132"/>
      <c r="K52" s="25">
        <v>1</v>
      </c>
      <c r="L52" s="25">
        <v>1</v>
      </c>
      <c r="M52" s="25">
        <v>1</v>
      </c>
      <c r="N52" s="9" t="s">
        <v>175</v>
      </c>
      <c r="O52" s="9" t="s">
        <v>68</v>
      </c>
      <c r="P52" s="5">
        <v>0</v>
      </c>
      <c r="Q52" s="25">
        <v>0</v>
      </c>
      <c r="R52" s="25">
        <v>0</v>
      </c>
      <c r="S52" s="34">
        <f t="shared" si="4"/>
        <v>0</v>
      </c>
      <c r="T52" s="42">
        <f>R52/M52</f>
        <v>0</v>
      </c>
    </row>
    <row r="53" spans="1:21" ht="336" customHeight="1" x14ac:dyDescent="0.25">
      <c r="A53" s="74">
        <v>11</v>
      </c>
      <c r="B53" s="82">
        <v>2018000528</v>
      </c>
      <c r="C53" s="84">
        <v>160547</v>
      </c>
      <c r="D53" s="84" t="s">
        <v>34</v>
      </c>
      <c r="E53" s="84" t="s">
        <v>35</v>
      </c>
      <c r="F53" s="84" t="s">
        <v>36</v>
      </c>
      <c r="G53" s="84" t="s">
        <v>60</v>
      </c>
      <c r="H53" s="84" t="s">
        <v>61</v>
      </c>
      <c r="I53" s="10" t="s">
        <v>136</v>
      </c>
      <c r="J53" s="105">
        <v>286303300</v>
      </c>
      <c r="K53" s="5">
        <v>4</v>
      </c>
      <c r="L53" s="5">
        <v>4</v>
      </c>
      <c r="M53" s="5">
        <v>4</v>
      </c>
      <c r="N53" s="22" t="s">
        <v>104</v>
      </c>
      <c r="O53" s="15" t="s">
        <v>88</v>
      </c>
      <c r="P53" s="58">
        <v>5</v>
      </c>
      <c r="Q53" s="5">
        <v>5</v>
      </c>
      <c r="R53" s="5">
        <v>5</v>
      </c>
      <c r="S53" s="34">
        <v>1</v>
      </c>
      <c r="T53" s="42">
        <f>R53/M53</f>
        <v>1.25</v>
      </c>
    </row>
    <row r="54" spans="1:21" ht="54.75" customHeight="1" x14ac:dyDescent="0.25">
      <c r="A54" s="75"/>
      <c r="B54" s="83"/>
      <c r="C54" s="85"/>
      <c r="D54" s="85"/>
      <c r="E54" s="85"/>
      <c r="F54" s="85"/>
      <c r="G54" s="85"/>
      <c r="H54" s="85"/>
      <c r="I54" s="10" t="s">
        <v>105</v>
      </c>
      <c r="J54" s="75"/>
      <c r="K54" s="5">
        <v>1</v>
      </c>
      <c r="L54" s="5">
        <v>1</v>
      </c>
      <c r="M54" s="5">
        <v>2</v>
      </c>
      <c r="N54" s="22" t="s">
        <v>104</v>
      </c>
      <c r="O54" s="15" t="s">
        <v>88</v>
      </c>
      <c r="P54" s="5">
        <v>1</v>
      </c>
      <c r="Q54" s="5">
        <v>1</v>
      </c>
      <c r="R54" s="5">
        <v>2</v>
      </c>
      <c r="S54" s="34">
        <f t="shared" si="4"/>
        <v>1</v>
      </c>
      <c r="T54" s="42">
        <f>R54/M54</f>
        <v>1</v>
      </c>
    </row>
    <row r="55" spans="1:21" ht="30" x14ac:dyDescent="0.25">
      <c r="P55" s="30"/>
      <c r="S55" s="37">
        <f>(S8+S9+S10+S11+S13+S14+S16+S17+S18+S19+S20+S21+S22+S23+S24+S25+S27+S28+S29+S30+S31+S32+S33+S34+S35+S36+S37+S39+S40+S41+S38+S42++S43+S45+S46+S47+S48+S49+S50+S51+S52+S53+S54)/43</f>
        <v>0.72646733111849393</v>
      </c>
      <c r="T55" s="68">
        <f>(T8+T9+T10+T11+T12+T13+T14+T15+T16+T17+T18+T19+T20+T21+T22+T23+T24+T25+T26+T27+T28+T29+T30+T31+T32+T33+T34+T35+T36+T37+T38+T39+T40+T41+T42+T43+T45+T46+T47+T48+T49+T50+T51+T52+T53+T54)/43</f>
        <v>0.96124031007751931</v>
      </c>
      <c r="U55" s="54" t="s">
        <v>208</v>
      </c>
    </row>
    <row r="56" spans="1:21" x14ac:dyDescent="0.25">
      <c r="J56" s="36"/>
      <c r="P56" s="30"/>
      <c r="S56" s="55">
        <f>S55*0.2</f>
        <v>0.14529346622369879</v>
      </c>
      <c r="T56" s="68">
        <f>T55*0.2</f>
        <v>0.19224806201550387</v>
      </c>
      <c r="U56" t="s">
        <v>209</v>
      </c>
    </row>
    <row r="57" spans="1:21" ht="15" customHeight="1" x14ac:dyDescent="0.25">
      <c r="D57" s="116" t="s">
        <v>24</v>
      </c>
      <c r="E57" s="117"/>
      <c r="F57" s="120">
        <v>2563039445</v>
      </c>
      <c r="G57" s="121"/>
      <c r="P57" s="30"/>
    </row>
    <row r="58" spans="1:21" ht="15" customHeight="1" x14ac:dyDescent="0.25">
      <c r="D58" s="116" t="s">
        <v>25</v>
      </c>
      <c r="E58" s="117"/>
      <c r="F58" s="120">
        <v>4272598191</v>
      </c>
      <c r="G58" s="121"/>
      <c r="P58" s="30"/>
      <c r="S58" s="43"/>
    </row>
    <row r="59" spans="1:21" ht="15.75" customHeight="1" x14ac:dyDescent="0.25">
      <c r="D59" s="118" t="s">
        <v>26</v>
      </c>
      <c r="E59" s="119"/>
      <c r="F59" s="122"/>
      <c r="G59" s="123"/>
      <c r="P59" s="30"/>
    </row>
    <row r="60" spans="1:21" ht="15.75" x14ac:dyDescent="0.25">
      <c r="D60" s="118" t="s">
        <v>27</v>
      </c>
      <c r="E60" s="119"/>
      <c r="F60" s="114"/>
      <c r="G60" s="115"/>
    </row>
    <row r="61" spans="1:21" ht="15.75" x14ac:dyDescent="0.25">
      <c r="D61" s="118" t="s">
        <v>28</v>
      </c>
      <c r="E61" s="119"/>
      <c r="F61" s="114"/>
      <c r="G61" s="115"/>
    </row>
  </sheetData>
  <sheetProtection algorithmName="SHA-512" hashValue="egceXQwL7TLRo6avZ2NGNVN9x9bN3yYDFgF80Q0PvJr/7mFm6fNegrFtnDyKwGbp6VDBlDB0rqjFaoAMTVYTkA==" saltValue="wsyt9g/udO9cePYk3eTH3A==" spinCount="100000" sheet="1" objects="1" scenarios="1"/>
  <mergeCells count="119">
    <mergeCell ref="J8:J9"/>
    <mergeCell ref="A8:A9"/>
    <mergeCell ref="E8:E9"/>
    <mergeCell ref="D8:D9"/>
    <mergeCell ref="C8:C9"/>
    <mergeCell ref="B8:B9"/>
    <mergeCell ref="H8:H9"/>
    <mergeCell ref="G8:G9"/>
    <mergeCell ref="F8:F9"/>
    <mergeCell ref="C53:C54"/>
    <mergeCell ref="B53:B54"/>
    <mergeCell ref="A53:A54"/>
    <mergeCell ref="J53:J54"/>
    <mergeCell ref="A45:A49"/>
    <mergeCell ref="B45:B49"/>
    <mergeCell ref="C45:C49"/>
    <mergeCell ref="F45:F49"/>
    <mergeCell ref="G45:G49"/>
    <mergeCell ref="H45:H49"/>
    <mergeCell ref="J45:J49"/>
    <mergeCell ref="C50:C52"/>
    <mergeCell ref="B50:B52"/>
    <mergeCell ref="A50:A52"/>
    <mergeCell ref="H50:H52"/>
    <mergeCell ref="G50:G52"/>
    <mergeCell ref="F50:F52"/>
    <mergeCell ref="E50:E52"/>
    <mergeCell ref="D50:D52"/>
    <mergeCell ref="J50:J52"/>
    <mergeCell ref="H10:H16"/>
    <mergeCell ref="J10:J16"/>
    <mergeCell ref="F60:G60"/>
    <mergeCell ref="F61:G61"/>
    <mergeCell ref="D57:E57"/>
    <mergeCell ref="D58:E58"/>
    <mergeCell ref="D59:E59"/>
    <mergeCell ref="D60:E60"/>
    <mergeCell ref="D61:E61"/>
    <mergeCell ref="F57:G57"/>
    <mergeCell ref="F58:G58"/>
    <mergeCell ref="F59:G59"/>
    <mergeCell ref="H53:H54"/>
    <mergeCell ref="G53:G54"/>
    <mergeCell ref="F53:F54"/>
    <mergeCell ref="E53:E54"/>
    <mergeCell ref="J21:J25"/>
    <mergeCell ref="I43:I44"/>
    <mergeCell ref="J34:J37"/>
    <mergeCell ref="J26:J32"/>
    <mergeCell ref="D45:D49"/>
    <mergeCell ref="E45:E49"/>
    <mergeCell ref="D53:D54"/>
    <mergeCell ref="A6:O6"/>
    <mergeCell ref="P6:T6"/>
    <mergeCell ref="A1:F2"/>
    <mergeCell ref="G1:T1"/>
    <mergeCell ref="G2:H2"/>
    <mergeCell ref="I2:J2"/>
    <mergeCell ref="K2:T2"/>
    <mergeCell ref="A3:T5"/>
    <mergeCell ref="F17:F20"/>
    <mergeCell ref="G17:G20"/>
    <mergeCell ref="H17:H20"/>
    <mergeCell ref="J17:J20"/>
    <mergeCell ref="A10:A16"/>
    <mergeCell ref="B10:B16"/>
    <mergeCell ref="C10:C16"/>
    <mergeCell ref="A17:A20"/>
    <mergeCell ref="B17:B20"/>
    <mergeCell ref="C17:C20"/>
    <mergeCell ref="D17:D20"/>
    <mergeCell ref="E17:E20"/>
    <mergeCell ref="D10:D16"/>
    <mergeCell ref="E10:E16"/>
    <mergeCell ref="F10:F16"/>
    <mergeCell ref="G10:G16"/>
    <mergeCell ref="A21:A25"/>
    <mergeCell ref="B21:B25"/>
    <mergeCell ref="C21:C25"/>
    <mergeCell ref="D21:D25"/>
    <mergeCell ref="E21:E25"/>
    <mergeCell ref="F21:F25"/>
    <mergeCell ref="G21:G25"/>
    <mergeCell ref="H21:H25"/>
    <mergeCell ref="F34:F37"/>
    <mergeCell ref="G34:G37"/>
    <mergeCell ref="H34:H37"/>
    <mergeCell ref="B34:B37"/>
    <mergeCell ref="C34:C37"/>
    <mergeCell ref="D34:D37"/>
    <mergeCell ref="E34:E37"/>
    <mergeCell ref="A26:A32"/>
    <mergeCell ref="B26:B32"/>
    <mergeCell ref="C26:C32"/>
    <mergeCell ref="D26:D32"/>
    <mergeCell ref="A34:A37"/>
    <mergeCell ref="E26:E32"/>
    <mergeCell ref="F26:F32"/>
    <mergeCell ref="G26:G32"/>
    <mergeCell ref="H26:H32"/>
    <mergeCell ref="Q43:Q44"/>
    <mergeCell ref="R43:R44"/>
    <mergeCell ref="S43:S44"/>
    <mergeCell ref="T43:T44"/>
    <mergeCell ref="K43:K44"/>
    <mergeCell ref="L43:L44"/>
    <mergeCell ref="M43:M44"/>
    <mergeCell ref="N43:N44"/>
    <mergeCell ref="O43:O44"/>
    <mergeCell ref="P43:P44"/>
    <mergeCell ref="A38:A44"/>
    <mergeCell ref="B38:B44"/>
    <mergeCell ref="C38:C44"/>
    <mergeCell ref="D38:D44"/>
    <mergeCell ref="E38:E44"/>
    <mergeCell ref="F38:F44"/>
    <mergeCell ref="G38:G44"/>
    <mergeCell ref="H38:H44"/>
    <mergeCell ref="J38:J44"/>
  </mergeCells>
  <pageMargins left="0.7" right="0.7" top="0.75" bottom="0.75" header="0.3" footer="0.3"/>
  <pageSetup paperSize="0" orientation="portrait" horizontalDpi="0" verticalDpi="0" copie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topLeftCell="B1" zoomScale="80" zoomScaleNormal="80" workbookViewId="0">
      <selection activeCell="H8" sqref="H8"/>
    </sheetView>
  </sheetViews>
  <sheetFormatPr baseColWidth="10" defaultRowHeight="15" x14ac:dyDescent="0.25"/>
  <cols>
    <col min="2" max="2" width="13.7109375" customWidth="1"/>
    <col min="3" max="3" width="13.140625" customWidth="1"/>
    <col min="4" max="4" width="17.28515625" customWidth="1"/>
    <col min="5" max="5" width="23.7109375" customWidth="1"/>
    <col min="6" max="6" width="15.42578125" customWidth="1"/>
    <col min="7" max="7" width="16.5703125" customWidth="1"/>
    <col min="8" max="8" width="20.85546875" customWidth="1"/>
    <col min="9" max="9" width="17.140625" customWidth="1"/>
    <col min="10" max="10" width="15.5703125" customWidth="1"/>
    <col min="11" max="11" width="17.28515625" customWidth="1"/>
    <col min="12" max="12" width="16.140625" customWidth="1"/>
    <col min="13" max="13" width="16.28515625" customWidth="1"/>
    <col min="14" max="14" width="16.85546875" customWidth="1"/>
    <col min="15" max="15" width="15.85546875" customWidth="1"/>
    <col min="16" max="16" width="14.85546875" customWidth="1"/>
    <col min="17" max="19" width="15.42578125" customWidth="1"/>
    <col min="20" max="20" width="15.7109375" customWidth="1"/>
  </cols>
  <sheetData>
    <row r="1" spans="1:21" ht="35.25" customHeight="1" x14ac:dyDescent="0.25">
      <c r="A1" s="90"/>
      <c r="B1" s="91"/>
      <c r="C1" s="91"/>
      <c r="D1" s="91"/>
      <c r="E1" s="91"/>
      <c r="F1" s="92"/>
      <c r="G1" s="96" t="s">
        <v>182</v>
      </c>
      <c r="H1" s="96"/>
      <c r="I1" s="96"/>
      <c r="J1" s="96"/>
      <c r="K1" s="96"/>
      <c r="L1" s="96"/>
      <c r="M1" s="96"/>
      <c r="N1" s="96"/>
      <c r="O1" s="96"/>
      <c r="P1" s="96"/>
      <c r="Q1" s="96"/>
      <c r="R1" s="96"/>
      <c r="S1" s="96"/>
      <c r="T1" s="96"/>
    </row>
    <row r="2" spans="1:21" ht="37.5" customHeight="1" x14ac:dyDescent="0.25">
      <c r="A2" s="93"/>
      <c r="B2" s="94"/>
      <c r="C2" s="94"/>
      <c r="D2" s="94"/>
      <c r="E2" s="94"/>
      <c r="F2" s="95"/>
      <c r="G2" s="97" t="s">
        <v>13</v>
      </c>
      <c r="H2" s="98"/>
      <c r="I2" s="97" t="s">
        <v>21</v>
      </c>
      <c r="J2" s="99"/>
      <c r="K2" s="97" t="s">
        <v>30</v>
      </c>
      <c r="L2" s="100"/>
      <c r="M2" s="100"/>
      <c r="N2" s="100"/>
      <c r="O2" s="100"/>
      <c r="P2" s="100"/>
      <c r="Q2" s="100"/>
      <c r="R2" s="100"/>
      <c r="S2" s="100"/>
      <c r="T2" s="100"/>
    </row>
    <row r="3" spans="1:21" ht="15.75" customHeight="1" x14ac:dyDescent="0.25">
      <c r="A3" s="101" t="s">
        <v>177</v>
      </c>
      <c r="B3" s="101"/>
      <c r="C3" s="101"/>
      <c r="D3" s="101"/>
      <c r="E3" s="101"/>
      <c r="F3" s="101"/>
      <c r="G3" s="101"/>
      <c r="H3" s="101"/>
      <c r="I3" s="101"/>
      <c r="J3" s="101"/>
      <c r="K3" s="101"/>
      <c r="L3" s="101"/>
      <c r="M3" s="101"/>
      <c r="N3" s="101"/>
      <c r="O3" s="101"/>
      <c r="P3" s="101"/>
      <c r="Q3" s="101"/>
      <c r="R3" s="101"/>
      <c r="S3" s="101"/>
      <c r="T3" s="101"/>
    </row>
    <row r="4" spans="1:21" ht="15.75" customHeight="1" x14ac:dyDescent="0.25">
      <c r="A4" s="101"/>
      <c r="B4" s="101"/>
      <c r="C4" s="101"/>
      <c r="D4" s="101"/>
      <c r="E4" s="101"/>
      <c r="F4" s="101"/>
      <c r="G4" s="101"/>
      <c r="H4" s="101"/>
      <c r="I4" s="101"/>
      <c r="J4" s="101"/>
      <c r="K4" s="101"/>
      <c r="L4" s="101"/>
      <c r="M4" s="101"/>
      <c r="N4" s="101"/>
      <c r="O4" s="101"/>
      <c r="P4" s="101"/>
      <c r="Q4" s="101"/>
      <c r="R4" s="101"/>
      <c r="S4" s="101"/>
      <c r="T4" s="101"/>
    </row>
    <row r="5" spans="1:21" ht="15.75" customHeight="1" x14ac:dyDescent="0.25">
      <c r="A5" s="101"/>
      <c r="B5" s="101"/>
      <c r="C5" s="101"/>
      <c r="D5" s="101"/>
      <c r="E5" s="101"/>
      <c r="F5" s="101"/>
      <c r="G5" s="101"/>
      <c r="H5" s="101"/>
      <c r="I5" s="101"/>
      <c r="J5" s="101"/>
      <c r="K5" s="101"/>
      <c r="L5" s="101"/>
      <c r="M5" s="101"/>
      <c r="N5" s="101"/>
      <c r="O5" s="101"/>
      <c r="P5" s="101"/>
      <c r="Q5" s="101"/>
      <c r="R5" s="101"/>
      <c r="S5" s="101"/>
      <c r="T5" s="101"/>
    </row>
    <row r="6" spans="1:21" ht="15.75" customHeight="1" x14ac:dyDescent="0.25">
      <c r="A6" s="89" t="s">
        <v>22</v>
      </c>
      <c r="B6" s="89"/>
      <c r="C6" s="89"/>
      <c r="D6" s="89"/>
      <c r="E6" s="89"/>
      <c r="F6" s="89"/>
      <c r="G6" s="89"/>
      <c r="H6" s="89"/>
      <c r="I6" s="89"/>
      <c r="J6" s="89"/>
      <c r="K6" s="89"/>
      <c r="L6" s="89"/>
      <c r="M6" s="89"/>
      <c r="N6" s="89"/>
      <c r="O6" s="89"/>
      <c r="P6" s="89" t="s">
        <v>23</v>
      </c>
      <c r="Q6" s="89"/>
      <c r="R6" s="89"/>
      <c r="S6" s="89"/>
      <c r="T6" s="89"/>
    </row>
    <row r="7" spans="1:21" ht="63" x14ac:dyDescent="0.25">
      <c r="A7" s="1" t="s">
        <v>0</v>
      </c>
      <c r="B7" s="1" t="s">
        <v>1</v>
      </c>
      <c r="C7" s="1" t="s">
        <v>2</v>
      </c>
      <c r="D7" s="1" t="s">
        <v>20</v>
      </c>
      <c r="E7" s="1" t="s">
        <v>3</v>
      </c>
      <c r="F7" s="1" t="s">
        <v>9</v>
      </c>
      <c r="G7" s="1" t="s">
        <v>4</v>
      </c>
      <c r="H7" s="1" t="s">
        <v>6</v>
      </c>
      <c r="I7" s="1" t="s">
        <v>5</v>
      </c>
      <c r="J7" s="3" t="s">
        <v>10</v>
      </c>
      <c r="K7" s="1" t="s">
        <v>8</v>
      </c>
      <c r="L7" s="1" t="s">
        <v>12</v>
      </c>
      <c r="M7" s="1" t="s">
        <v>11</v>
      </c>
      <c r="N7" s="2" t="s">
        <v>7</v>
      </c>
      <c r="O7" s="2" t="s">
        <v>14</v>
      </c>
      <c r="P7" s="4" t="s">
        <v>16</v>
      </c>
      <c r="Q7" s="4" t="s">
        <v>15</v>
      </c>
      <c r="R7" s="4" t="s">
        <v>17</v>
      </c>
      <c r="S7" s="4" t="s">
        <v>18</v>
      </c>
      <c r="T7" s="1" t="s">
        <v>19</v>
      </c>
    </row>
    <row r="8" spans="1:21" ht="154.5" customHeight="1" x14ac:dyDescent="0.25">
      <c r="A8" s="5">
        <v>1</v>
      </c>
      <c r="B8" s="5">
        <v>201800586</v>
      </c>
      <c r="C8" s="15">
        <v>160544</v>
      </c>
      <c r="D8" s="15" t="s">
        <v>107</v>
      </c>
      <c r="E8" s="15" t="s">
        <v>108</v>
      </c>
      <c r="F8" s="15" t="s">
        <v>109</v>
      </c>
      <c r="G8" s="15" t="s">
        <v>110</v>
      </c>
      <c r="H8" s="15" t="s">
        <v>111</v>
      </c>
      <c r="I8" s="10" t="s">
        <v>138</v>
      </c>
      <c r="J8" s="17">
        <v>917879364</v>
      </c>
      <c r="K8" s="25">
        <v>3</v>
      </c>
      <c r="L8" s="5">
        <v>3</v>
      </c>
      <c r="M8" s="5">
        <v>3</v>
      </c>
      <c r="N8" s="10" t="s">
        <v>160</v>
      </c>
      <c r="O8" s="10" t="s">
        <v>161</v>
      </c>
      <c r="P8" s="5">
        <v>3</v>
      </c>
      <c r="Q8" s="5">
        <v>3</v>
      </c>
      <c r="R8" s="5">
        <v>3</v>
      </c>
      <c r="S8" s="32">
        <f>P8/K8</f>
        <v>1</v>
      </c>
      <c r="T8" s="42">
        <f>R8/M8</f>
        <v>1</v>
      </c>
    </row>
    <row r="9" spans="1:21" ht="30" x14ac:dyDescent="0.25">
      <c r="S9" s="33">
        <f>S8/1</f>
        <v>1</v>
      </c>
      <c r="T9" s="37">
        <v>1</v>
      </c>
      <c r="U9" s="54" t="s">
        <v>208</v>
      </c>
    </row>
    <row r="10" spans="1:21" x14ac:dyDescent="0.25">
      <c r="S10" s="55">
        <f>S9*0.2</f>
        <v>0.2</v>
      </c>
      <c r="T10" s="55">
        <f>T9*0.2</f>
        <v>0.2</v>
      </c>
      <c r="U10" t="s">
        <v>209</v>
      </c>
    </row>
    <row r="11" spans="1:21" ht="15.75" x14ac:dyDescent="0.25">
      <c r="D11" s="116" t="s">
        <v>24</v>
      </c>
      <c r="E11" s="117"/>
      <c r="F11" s="120">
        <v>129447200</v>
      </c>
      <c r="G11" s="121"/>
    </row>
    <row r="12" spans="1:21" ht="15.75" x14ac:dyDescent="0.25">
      <c r="D12" s="116" t="s">
        <v>25</v>
      </c>
      <c r="E12" s="117"/>
      <c r="F12" s="120">
        <v>917879364</v>
      </c>
      <c r="G12" s="121"/>
    </row>
    <row r="13" spans="1:21" ht="15.75" x14ac:dyDescent="0.25">
      <c r="D13" s="118" t="s">
        <v>26</v>
      </c>
      <c r="E13" s="119"/>
      <c r="F13" s="120"/>
      <c r="G13" s="121"/>
    </row>
    <row r="14" spans="1:21" ht="15.75" x14ac:dyDescent="0.25">
      <c r="D14" s="118" t="s">
        <v>27</v>
      </c>
      <c r="E14" s="119"/>
      <c r="F14" s="114"/>
      <c r="G14" s="115"/>
    </row>
    <row r="15" spans="1:21" ht="15.75" x14ac:dyDescent="0.25">
      <c r="D15" s="118" t="s">
        <v>28</v>
      </c>
      <c r="E15" s="119"/>
      <c r="F15" s="114"/>
      <c r="G15" s="115"/>
    </row>
  </sheetData>
  <sheetProtection algorithmName="SHA-512" hashValue="yFO1f+WfBz6VneJElJjXeuJmJvHt9x2psiNaOgJgBz+h5jXfWsIvIC4L7sbkZnrMoXxRUVAlDfW5sAJjt4sKWg==" saltValue="UzEE9ZWkR+EluiuLq+BZ/g==" spinCount="100000" sheet="1" objects="1" scenarios="1"/>
  <mergeCells count="18">
    <mergeCell ref="D14:E14"/>
    <mergeCell ref="F14:G14"/>
    <mergeCell ref="D15:E15"/>
    <mergeCell ref="F15:G15"/>
    <mergeCell ref="D11:E11"/>
    <mergeCell ref="F11:G11"/>
    <mergeCell ref="D12:E12"/>
    <mergeCell ref="F12:G12"/>
    <mergeCell ref="D13:E13"/>
    <mergeCell ref="F13:G13"/>
    <mergeCell ref="A6:O6"/>
    <mergeCell ref="P6:T6"/>
    <mergeCell ref="A1:F2"/>
    <mergeCell ref="G1:T1"/>
    <mergeCell ref="G2:H2"/>
    <mergeCell ref="I2:J2"/>
    <mergeCell ref="K2:T2"/>
    <mergeCell ref="A3:T5"/>
  </mergeCells>
  <pageMargins left="0.7" right="0.7" top="0.75" bottom="0.75" header="0.3" footer="0.3"/>
  <pageSetup paperSize="0" orientation="portrait" horizontalDpi="0" verticalDpi="0" copies="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3"/>
  <sheetViews>
    <sheetView topLeftCell="A13" zoomScale="70" zoomScaleNormal="70" workbookViewId="0">
      <selection activeCell="I14" sqref="I14"/>
    </sheetView>
  </sheetViews>
  <sheetFormatPr baseColWidth="10" defaultRowHeight="15" x14ac:dyDescent="0.25"/>
  <cols>
    <col min="2" max="2" width="13.7109375" customWidth="1"/>
    <col min="3" max="3" width="13.140625" customWidth="1"/>
    <col min="4" max="4" width="17.28515625" customWidth="1"/>
    <col min="5" max="5" width="27.140625" customWidth="1"/>
    <col min="6" max="6" width="15.42578125" customWidth="1"/>
    <col min="7" max="7" width="13.7109375" customWidth="1"/>
    <col min="8" max="8" width="22.28515625" customWidth="1"/>
    <col min="9" max="9" width="45.85546875" customWidth="1"/>
    <col min="10" max="10" width="16.7109375" customWidth="1"/>
    <col min="11" max="11" width="17.28515625" customWidth="1"/>
    <col min="12" max="12" width="16.140625" customWidth="1"/>
    <col min="13" max="13" width="16.28515625" customWidth="1"/>
    <col min="14" max="14" width="18.28515625" customWidth="1"/>
    <col min="15" max="15" width="15.85546875" customWidth="1"/>
    <col min="16" max="16" width="14.85546875" customWidth="1"/>
    <col min="17" max="19" width="15.42578125" customWidth="1"/>
    <col min="20" max="20" width="15.7109375" customWidth="1"/>
    <col min="21" max="21" width="13.7109375" customWidth="1"/>
  </cols>
  <sheetData>
    <row r="1" spans="1:20" ht="35.25" customHeight="1" x14ac:dyDescent="0.25">
      <c r="A1" s="90"/>
      <c r="B1" s="91"/>
      <c r="C1" s="91"/>
      <c r="D1" s="91"/>
      <c r="E1" s="91"/>
      <c r="F1" s="92"/>
      <c r="G1" s="96" t="s">
        <v>182</v>
      </c>
      <c r="H1" s="96"/>
      <c r="I1" s="96"/>
      <c r="J1" s="96"/>
      <c r="K1" s="96"/>
      <c r="L1" s="96"/>
      <c r="M1" s="96"/>
      <c r="N1" s="96"/>
      <c r="O1" s="96"/>
      <c r="P1" s="96"/>
      <c r="Q1" s="96"/>
      <c r="R1" s="96"/>
      <c r="S1" s="96"/>
      <c r="T1" s="96"/>
    </row>
    <row r="2" spans="1:20" ht="37.5" customHeight="1" x14ac:dyDescent="0.25">
      <c r="A2" s="93"/>
      <c r="B2" s="94"/>
      <c r="C2" s="94"/>
      <c r="D2" s="94"/>
      <c r="E2" s="94"/>
      <c r="F2" s="95"/>
      <c r="G2" s="97" t="s">
        <v>13</v>
      </c>
      <c r="H2" s="98"/>
      <c r="I2" s="97" t="s">
        <v>21</v>
      </c>
      <c r="J2" s="99"/>
      <c r="K2" s="97" t="s">
        <v>31</v>
      </c>
      <c r="L2" s="100"/>
      <c r="M2" s="100"/>
      <c r="N2" s="100"/>
      <c r="O2" s="100"/>
      <c r="P2" s="100"/>
      <c r="Q2" s="100"/>
      <c r="R2" s="100"/>
      <c r="S2" s="100"/>
      <c r="T2" s="100"/>
    </row>
    <row r="3" spans="1:20" ht="15.75" customHeight="1" x14ac:dyDescent="0.25">
      <c r="A3" s="101" t="s">
        <v>177</v>
      </c>
      <c r="B3" s="101"/>
      <c r="C3" s="101"/>
      <c r="D3" s="101"/>
      <c r="E3" s="101"/>
      <c r="F3" s="101"/>
      <c r="G3" s="101"/>
      <c r="H3" s="101"/>
      <c r="I3" s="101"/>
      <c r="J3" s="101"/>
      <c r="K3" s="101"/>
      <c r="L3" s="101"/>
      <c r="M3" s="101"/>
      <c r="N3" s="101"/>
      <c r="O3" s="101"/>
      <c r="P3" s="101"/>
      <c r="Q3" s="101"/>
      <c r="R3" s="101"/>
      <c r="S3" s="101"/>
      <c r="T3" s="101"/>
    </row>
    <row r="4" spans="1:20" ht="15.75" customHeight="1" x14ac:dyDescent="0.25">
      <c r="A4" s="101"/>
      <c r="B4" s="101"/>
      <c r="C4" s="101"/>
      <c r="D4" s="101"/>
      <c r="E4" s="101"/>
      <c r="F4" s="101"/>
      <c r="G4" s="101"/>
      <c r="H4" s="101"/>
      <c r="I4" s="101"/>
      <c r="J4" s="101"/>
      <c r="K4" s="101"/>
      <c r="L4" s="101"/>
      <c r="M4" s="101"/>
      <c r="N4" s="101"/>
      <c r="O4" s="101"/>
      <c r="P4" s="101"/>
      <c r="Q4" s="101"/>
      <c r="R4" s="101"/>
      <c r="S4" s="101"/>
      <c r="T4" s="101"/>
    </row>
    <row r="5" spans="1:20" ht="15.75" customHeight="1" x14ac:dyDescent="0.25">
      <c r="A5" s="101"/>
      <c r="B5" s="101"/>
      <c r="C5" s="101"/>
      <c r="D5" s="101"/>
      <c r="E5" s="101"/>
      <c r="F5" s="101"/>
      <c r="G5" s="101"/>
      <c r="H5" s="101"/>
      <c r="I5" s="101"/>
      <c r="J5" s="101"/>
      <c r="K5" s="101"/>
      <c r="L5" s="101"/>
      <c r="M5" s="101"/>
      <c r="N5" s="101"/>
      <c r="O5" s="101"/>
      <c r="P5" s="101"/>
      <c r="Q5" s="101"/>
      <c r="R5" s="101"/>
      <c r="S5" s="101"/>
      <c r="T5" s="101"/>
    </row>
    <row r="6" spans="1:20" ht="15.75" customHeight="1" x14ac:dyDescent="0.25">
      <c r="A6" s="89" t="s">
        <v>22</v>
      </c>
      <c r="B6" s="89"/>
      <c r="C6" s="89"/>
      <c r="D6" s="89"/>
      <c r="E6" s="89"/>
      <c r="F6" s="89"/>
      <c r="G6" s="89"/>
      <c r="H6" s="89"/>
      <c r="I6" s="89"/>
      <c r="J6" s="89"/>
      <c r="K6" s="89"/>
      <c r="L6" s="89"/>
      <c r="M6" s="89"/>
      <c r="N6" s="89"/>
      <c r="O6" s="89"/>
      <c r="P6" s="89" t="s">
        <v>23</v>
      </c>
      <c r="Q6" s="89"/>
      <c r="R6" s="89"/>
      <c r="S6" s="89"/>
      <c r="T6" s="89"/>
    </row>
    <row r="7" spans="1:20" ht="63" x14ac:dyDescent="0.25">
      <c r="A7" s="1" t="s">
        <v>0</v>
      </c>
      <c r="B7" s="1" t="s">
        <v>1</v>
      </c>
      <c r="C7" s="1" t="s">
        <v>2</v>
      </c>
      <c r="D7" s="1" t="s">
        <v>20</v>
      </c>
      <c r="E7" s="1" t="s">
        <v>3</v>
      </c>
      <c r="F7" s="1" t="s">
        <v>9</v>
      </c>
      <c r="G7" s="1" t="s">
        <v>4</v>
      </c>
      <c r="H7" s="1" t="s">
        <v>6</v>
      </c>
      <c r="I7" s="1" t="s">
        <v>5</v>
      </c>
      <c r="J7" s="3" t="s">
        <v>10</v>
      </c>
      <c r="K7" s="1" t="s">
        <v>8</v>
      </c>
      <c r="L7" s="1" t="s">
        <v>12</v>
      </c>
      <c r="M7" s="1" t="s">
        <v>11</v>
      </c>
      <c r="N7" s="2" t="s">
        <v>7</v>
      </c>
      <c r="O7" s="2" t="s">
        <v>14</v>
      </c>
      <c r="P7" s="4" t="s">
        <v>16</v>
      </c>
      <c r="Q7" s="4" t="s">
        <v>15</v>
      </c>
      <c r="R7" s="4" t="s">
        <v>17</v>
      </c>
      <c r="S7" s="4" t="s">
        <v>18</v>
      </c>
      <c r="T7" s="1" t="s">
        <v>19</v>
      </c>
    </row>
    <row r="8" spans="1:20" ht="264" customHeight="1" x14ac:dyDescent="0.25">
      <c r="A8" s="5">
        <v>1</v>
      </c>
      <c r="B8" s="5">
        <v>2018051014</v>
      </c>
      <c r="C8" s="15">
        <v>160547</v>
      </c>
      <c r="D8" s="15" t="s">
        <v>76</v>
      </c>
      <c r="E8" s="15" t="s">
        <v>77</v>
      </c>
      <c r="F8" s="15" t="s">
        <v>78</v>
      </c>
      <c r="G8" s="15" t="s">
        <v>79</v>
      </c>
      <c r="H8" s="15" t="s">
        <v>80</v>
      </c>
      <c r="I8" s="15" t="s">
        <v>239</v>
      </c>
      <c r="J8" s="17">
        <v>74090743</v>
      </c>
      <c r="K8" s="5">
        <v>1</v>
      </c>
      <c r="L8" s="5">
        <v>1</v>
      </c>
      <c r="M8" s="5">
        <v>1</v>
      </c>
      <c r="N8" s="15" t="s">
        <v>81</v>
      </c>
      <c r="O8" s="15" t="s">
        <v>46</v>
      </c>
      <c r="P8" s="5">
        <v>1</v>
      </c>
      <c r="Q8" s="5">
        <v>1</v>
      </c>
      <c r="R8" s="5">
        <v>1</v>
      </c>
      <c r="S8" s="34">
        <f t="shared" ref="S8:S16" si="0">P8/K8</f>
        <v>1</v>
      </c>
      <c r="T8" s="42">
        <f>R8/M8</f>
        <v>1</v>
      </c>
    </row>
    <row r="9" spans="1:20" ht="273" customHeight="1" x14ac:dyDescent="0.25">
      <c r="A9" s="5">
        <v>2</v>
      </c>
      <c r="B9" s="5">
        <v>201851012</v>
      </c>
      <c r="C9" s="15">
        <v>160544</v>
      </c>
      <c r="D9" s="15" t="s">
        <v>76</v>
      </c>
      <c r="E9" s="15" t="s">
        <v>77</v>
      </c>
      <c r="F9" s="15" t="s">
        <v>78</v>
      </c>
      <c r="G9" s="15" t="s">
        <v>82</v>
      </c>
      <c r="H9" s="20" t="s">
        <v>83</v>
      </c>
      <c r="I9" s="10" t="s">
        <v>238</v>
      </c>
      <c r="J9" s="17">
        <v>120783206</v>
      </c>
      <c r="K9" s="5">
        <v>3</v>
      </c>
      <c r="L9" s="5">
        <v>3</v>
      </c>
      <c r="M9" s="5">
        <v>3</v>
      </c>
      <c r="N9" s="9" t="s">
        <v>84</v>
      </c>
      <c r="O9" s="15" t="s">
        <v>46</v>
      </c>
      <c r="P9" s="5">
        <v>3</v>
      </c>
      <c r="Q9" s="5">
        <v>3</v>
      </c>
      <c r="R9" s="5">
        <v>3</v>
      </c>
      <c r="S9" s="34">
        <f t="shared" si="0"/>
        <v>1</v>
      </c>
      <c r="T9" s="42">
        <f t="shared" ref="T9" si="1">R9/M9</f>
        <v>1</v>
      </c>
    </row>
    <row r="10" spans="1:20" ht="38.25" customHeight="1" x14ac:dyDescent="0.25">
      <c r="A10" s="74">
        <v>3</v>
      </c>
      <c r="B10" s="74">
        <v>2018005123</v>
      </c>
      <c r="C10" s="134">
        <v>160547</v>
      </c>
      <c r="D10" s="134" t="s">
        <v>76</v>
      </c>
      <c r="E10" s="134" t="s">
        <v>77</v>
      </c>
      <c r="F10" s="134" t="s">
        <v>78</v>
      </c>
      <c r="G10" s="134" t="s">
        <v>82</v>
      </c>
      <c r="H10" s="80" t="s">
        <v>85</v>
      </c>
      <c r="I10" s="40" t="s">
        <v>86</v>
      </c>
      <c r="J10" s="105">
        <v>193641792</v>
      </c>
      <c r="K10" s="5">
        <v>2</v>
      </c>
      <c r="L10" s="5">
        <v>2</v>
      </c>
      <c r="M10" s="5">
        <v>2</v>
      </c>
      <c r="N10" s="9" t="s">
        <v>87</v>
      </c>
      <c r="O10" s="15" t="s">
        <v>88</v>
      </c>
      <c r="P10" s="5">
        <v>0</v>
      </c>
      <c r="Q10" s="5">
        <v>2</v>
      </c>
      <c r="R10" s="5">
        <v>2</v>
      </c>
      <c r="S10" s="34">
        <f t="shared" si="0"/>
        <v>0</v>
      </c>
      <c r="T10" s="42">
        <f>R10/M10</f>
        <v>1</v>
      </c>
    </row>
    <row r="11" spans="1:20" ht="31.5" x14ac:dyDescent="0.25">
      <c r="A11" s="70"/>
      <c r="B11" s="70"/>
      <c r="C11" s="135"/>
      <c r="D11" s="135"/>
      <c r="E11" s="135"/>
      <c r="F11" s="135"/>
      <c r="G11" s="135"/>
      <c r="H11" s="137"/>
      <c r="I11" s="40" t="s">
        <v>139</v>
      </c>
      <c r="J11" s="70"/>
      <c r="K11" s="5">
        <v>1</v>
      </c>
      <c r="L11" s="5">
        <v>1</v>
      </c>
      <c r="M11" s="5">
        <v>1</v>
      </c>
      <c r="N11" s="9" t="s">
        <v>87</v>
      </c>
      <c r="O11" s="15" t="s">
        <v>88</v>
      </c>
      <c r="P11" s="5">
        <v>0</v>
      </c>
      <c r="Q11" s="5">
        <v>1</v>
      </c>
      <c r="R11" s="5">
        <v>1</v>
      </c>
      <c r="S11" s="34">
        <f t="shared" si="0"/>
        <v>0</v>
      </c>
      <c r="T11" s="42">
        <f t="shared" ref="T11:T16" si="2">R11/M11</f>
        <v>1</v>
      </c>
    </row>
    <row r="12" spans="1:20" ht="39.75" customHeight="1" x14ac:dyDescent="0.25">
      <c r="A12" s="70"/>
      <c r="B12" s="70"/>
      <c r="C12" s="135"/>
      <c r="D12" s="135"/>
      <c r="E12" s="135"/>
      <c r="F12" s="135"/>
      <c r="G12" s="135"/>
      <c r="H12" s="137"/>
      <c r="I12" s="40" t="s">
        <v>140</v>
      </c>
      <c r="J12" s="70"/>
      <c r="K12" s="5">
        <v>1</v>
      </c>
      <c r="L12" s="5">
        <v>1</v>
      </c>
      <c r="M12" s="5">
        <v>1</v>
      </c>
      <c r="N12" s="9" t="s">
        <v>87</v>
      </c>
      <c r="O12" s="15" t="s">
        <v>88</v>
      </c>
      <c r="P12" s="5">
        <v>1</v>
      </c>
      <c r="Q12" s="5">
        <v>1</v>
      </c>
      <c r="R12" s="5">
        <v>1</v>
      </c>
      <c r="S12" s="34">
        <f t="shared" si="0"/>
        <v>1</v>
      </c>
      <c r="T12" s="42">
        <f t="shared" si="2"/>
        <v>1</v>
      </c>
    </row>
    <row r="13" spans="1:20" ht="318.75" customHeight="1" x14ac:dyDescent="0.25">
      <c r="A13" s="70"/>
      <c r="B13" s="70"/>
      <c r="C13" s="135"/>
      <c r="D13" s="135"/>
      <c r="E13" s="135"/>
      <c r="F13" s="135"/>
      <c r="G13" s="135"/>
      <c r="H13" s="137"/>
      <c r="I13" s="23" t="s">
        <v>168</v>
      </c>
      <c r="J13" s="70"/>
      <c r="K13" s="5">
        <v>1</v>
      </c>
      <c r="L13" s="5">
        <v>1</v>
      </c>
      <c r="M13" s="5">
        <v>1</v>
      </c>
      <c r="N13" s="9" t="s">
        <v>87</v>
      </c>
      <c r="O13" s="15" t="s">
        <v>88</v>
      </c>
      <c r="P13" s="5">
        <v>1</v>
      </c>
      <c r="Q13" s="5">
        <v>1</v>
      </c>
      <c r="R13" s="5">
        <v>1</v>
      </c>
      <c r="S13" s="34">
        <f t="shared" si="0"/>
        <v>1</v>
      </c>
      <c r="T13" s="42">
        <f>R13/M13</f>
        <v>1</v>
      </c>
    </row>
    <row r="14" spans="1:20" ht="236.25" customHeight="1" x14ac:dyDescent="0.25">
      <c r="A14" s="70"/>
      <c r="B14" s="70"/>
      <c r="C14" s="135"/>
      <c r="D14" s="135"/>
      <c r="E14" s="135"/>
      <c r="F14" s="135"/>
      <c r="G14" s="135"/>
      <c r="H14" s="137"/>
      <c r="I14" s="23" t="s">
        <v>167</v>
      </c>
      <c r="J14" s="70"/>
      <c r="K14" s="5">
        <v>1</v>
      </c>
      <c r="L14" s="5">
        <v>1</v>
      </c>
      <c r="M14" s="5">
        <v>1</v>
      </c>
      <c r="N14" s="9" t="s">
        <v>87</v>
      </c>
      <c r="O14" s="15" t="s">
        <v>88</v>
      </c>
      <c r="P14" s="5">
        <v>1</v>
      </c>
      <c r="Q14" s="5">
        <v>1</v>
      </c>
      <c r="R14" s="5">
        <v>1</v>
      </c>
      <c r="S14" s="34">
        <f t="shared" si="0"/>
        <v>1</v>
      </c>
      <c r="T14" s="42">
        <f t="shared" si="2"/>
        <v>1</v>
      </c>
    </row>
    <row r="15" spans="1:20" ht="71.25" customHeight="1" x14ac:dyDescent="0.25">
      <c r="A15" s="70"/>
      <c r="B15" s="70"/>
      <c r="C15" s="135"/>
      <c r="D15" s="135"/>
      <c r="E15" s="135"/>
      <c r="F15" s="135"/>
      <c r="G15" s="135"/>
      <c r="H15" s="137"/>
      <c r="I15" s="23" t="s">
        <v>141</v>
      </c>
      <c r="J15" s="70"/>
      <c r="K15" s="5">
        <v>1</v>
      </c>
      <c r="L15" s="5">
        <v>1</v>
      </c>
      <c r="M15" s="5">
        <v>1</v>
      </c>
      <c r="N15" s="9" t="s">
        <v>87</v>
      </c>
      <c r="O15" s="15" t="s">
        <v>88</v>
      </c>
      <c r="P15" s="5">
        <v>1</v>
      </c>
      <c r="Q15" s="5">
        <v>1</v>
      </c>
      <c r="R15" s="5">
        <v>1</v>
      </c>
      <c r="S15" s="34">
        <f t="shared" si="0"/>
        <v>1</v>
      </c>
      <c r="T15" s="42">
        <f>R15/M15</f>
        <v>1</v>
      </c>
    </row>
    <row r="16" spans="1:20" ht="75" customHeight="1" x14ac:dyDescent="0.25">
      <c r="A16" s="75"/>
      <c r="B16" s="75"/>
      <c r="C16" s="136"/>
      <c r="D16" s="136"/>
      <c r="E16" s="136"/>
      <c r="F16" s="136"/>
      <c r="G16" s="136"/>
      <c r="H16" s="81"/>
      <c r="I16" s="31" t="s">
        <v>142</v>
      </c>
      <c r="J16" s="75"/>
      <c r="K16" s="5">
        <v>1</v>
      </c>
      <c r="L16" s="5">
        <v>1</v>
      </c>
      <c r="M16" s="5">
        <v>1</v>
      </c>
      <c r="N16" s="9" t="s">
        <v>87</v>
      </c>
      <c r="O16" s="15" t="s">
        <v>88</v>
      </c>
      <c r="P16" s="5">
        <v>0</v>
      </c>
      <c r="Q16" s="5">
        <v>1</v>
      </c>
      <c r="R16" s="5">
        <v>1</v>
      </c>
      <c r="S16" s="34">
        <f t="shared" si="0"/>
        <v>0</v>
      </c>
      <c r="T16" s="42">
        <f t="shared" si="2"/>
        <v>1</v>
      </c>
    </row>
    <row r="17" spans="4:21" ht="30" x14ac:dyDescent="0.25">
      <c r="S17" s="33">
        <f>(S8+S9+S10+S11+S12+S13+S14+S15+S16)/9</f>
        <v>0.66666666666666663</v>
      </c>
      <c r="T17" s="37">
        <f>(T8+T9+T10+T11+T12+T13+T14+T15+T16)/9</f>
        <v>1</v>
      </c>
      <c r="U17" s="54" t="s">
        <v>208</v>
      </c>
    </row>
    <row r="18" spans="4:21" x14ac:dyDescent="0.25">
      <c r="S18" s="56">
        <f>S17*0.2</f>
        <v>0.13333333333333333</v>
      </c>
      <c r="T18" s="69">
        <f>T17*0.2</f>
        <v>0.2</v>
      </c>
      <c r="U18" t="s">
        <v>209</v>
      </c>
    </row>
    <row r="19" spans="4:21" ht="15.75" x14ac:dyDescent="0.25">
      <c r="D19" s="116" t="s">
        <v>24</v>
      </c>
      <c r="E19" s="117"/>
      <c r="F19" s="120">
        <f>J8+J9+J10</f>
        <v>388515741</v>
      </c>
      <c r="G19" s="121"/>
    </row>
    <row r="20" spans="4:21" ht="15.75" x14ac:dyDescent="0.25">
      <c r="D20" s="116" t="s">
        <v>25</v>
      </c>
      <c r="E20" s="117"/>
      <c r="F20" s="120">
        <v>388515741</v>
      </c>
      <c r="G20" s="121"/>
    </row>
    <row r="21" spans="4:21" ht="15.75" x14ac:dyDescent="0.25">
      <c r="D21" s="118" t="s">
        <v>26</v>
      </c>
      <c r="E21" s="119"/>
      <c r="F21" s="120"/>
      <c r="G21" s="121"/>
    </row>
    <row r="22" spans="4:21" ht="15.75" x14ac:dyDescent="0.25">
      <c r="D22" s="118" t="s">
        <v>27</v>
      </c>
      <c r="E22" s="119"/>
      <c r="F22" s="114"/>
      <c r="G22" s="115"/>
    </row>
    <row r="23" spans="4:21" ht="15.75" x14ac:dyDescent="0.25">
      <c r="D23" s="118" t="s">
        <v>28</v>
      </c>
      <c r="E23" s="119"/>
      <c r="F23" s="114"/>
      <c r="G23" s="115"/>
    </row>
  </sheetData>
  <sheetProtection algorithmName="SHA-512" hashValue="wGn5BkNPoLnGxR27sIcJlYDTpAG1baD7Y8HzsjdCvaj91ceb3y/gxlRbOFAZGmxk6TGMb73kgoqzjRqEOdNNvQ==" saltValue="Rh0NWCnzGKwHhXeVUg2KFA==" spinCount="100000" sheet="1" objects="1" scenarios="1"/>
  <mergeCells count="27">
    <mergeCell ref="D22:E22"/>
    <mergeCell ref="F22:G22"/>
    <mergeCell ref="D23:E23"/>
    <mergeCell ref="F23:G23"/>
    <mergeCell ref="D19:E19"/>
    <mergeCell ref="F19:G19"/>
    <mergeCell ref="D20:E20"/>
    <mergeCell ref="F20:G20"/>
    <mergeCell ref="D21:E21"/>
    <mergeCell ref="F21:G21"/>
    <mergeCell ref="A6:O6"/>
    <mergeCell ref="P6:T6"/>
    <mergeCell ref="A1:F2"/>
    <mergeCell ref="G1:T1"/>
    <mergeCell ref="G2:H2"/>
    <mergeCell ref="I2:J2"/>
    <mergeCell ref="K2:T2"/>
    <mergeCell ref="A3:T5"/>
    <mergeCell ref="F10:F16"/>
    <mergeCell ref="G10:G16"/>
    <mergeCell ref="H10:H16"/>
    <mergeCell ref="J10:J16"/>
    <mergeCell ref="A10:A16"/>
    <mergeCell ref="B10:B16"/>
    <mergeCell ref="C10:C16"/>
    <mergeCell ref="D10:D16"/>
    <mergeCell ref="E10:E1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70" zoomScaleNormal="70" workbookViewId="0">
      <selection activeCell="N18" sqref="N18"/>
    </sheetView>
  </sheetViews>
  <sheetFormatPr baseColWidth="10" defaultRowHeight="15" x14ac:dyDescent="0.25"/>
  <cols>
    <col min="2" max="2" width="13.7109375" customWidth="1"/>
    <col min="3" max="3" width="13.140625" customWidth="1"/>
    <col min="4" max="4" width="21.85546875" customWidth="1"/>
    <col min="5" max="5" width="36.140625" customWidth="1"/>
    <col min="6" max="6" width="17.85546875" customWidth="1"/>
    <col min="7" max="7" width="13.7109375" customWidth="1"/>
    <col min="8" max="8" width="23" customWidth="1"/>
    <col min="9" max="9" width="18.42578125" customWidth="1"/>
    <col min="10" max="10" width="17" customWidth="1"/>
    <col min="11" max="11" width="17.28515625" customWidth="1"/>
    <col min="12" max="12" width="16.140625" customWidth="1"/>
    <col min="13" max="13" width="16.28515625" customWidth="1"/>
    <col min="14" max="14" width="22.85546875" customWidth="1"/>
    <col min="15" max="15" width="15.85546875" customWidth="1"/>
    <col min="16" max="16" width="14.85546875" customWidth="1"/>
    <col min="17" max="19" width="15.42578125" customWidth="1"/>
    <col min="20" max="21" width="15.7109375" customWidth="1"/>
  </cols>
  <sheetData>
    <row r="1" spans="1:21" ht="35.25" customHeight="1" x14ac:dyDescent="0.25">
      <c r="A1" s="90"/>
      <c r="B1" s="91"/>
      <c r="C1" s="91"/>
      <c r="D1" s="91"/>
      <c r="E1" s="91"/>
      <c r="F1" s="92"/>
      <c r="G1" s="96" t="s">
        <v>182</v>
      </c>
      <c r="H1" s="96"/>
      <c r="I1" s="96"/>
      <c r="J1" s="96"/>
      <c r="K1" s="96"/>
      <c r="L1" s="96"/>
      <c r="M1" s="96"/>
      <c r="N1" s="96"/>
      <c r="O1" s="96"/>
      <c r="P1" s="96"/>
      <c r="Q1" s="96"/>
      <c r="R1" s="96"/>
      <c r="S1" s="96"/>
      <c r="T1" s="96"/>
    </row>
    <row r="2" spans="1:21" ht="37.5" customHeight="1" x14ac:dyDescent="0.25">
      <c r="A2" s="93"/>
      <c r="B2" s="94"/>
      <c r="C2" s="94"/>
      <c r="D2" s="94"/>
      <c r="E2" s="94"/>
      <c r="F2" s="95"/>
      <c r="G2" s="97" t="s">
        <v>13</v>
      </c>
      <c r="H2" s="98"/>
      <c r="I2" s="97" t="s">
        <v>21</v>
      </c>
      <c r="J2" s="99"/>
      <c r="K2" s="97" t="s">
        <v>32</v>
      </c>
      <c r="L2" s="100"/>
      <c r="M2" s="100"/>
      <c r="N2" s="100"/>
      <c r="O2" s="100"/>
      <c r="P2" s="100"/>
      <c r="Q2" s="100"/>
      <c r="R2" s="100"/>
      <c r="S2" s="100"/>
      <c r="T2" s="100"/>
    </row>
    <row r="3" spans="1:21" ht="15.75" customHeight="1" x14ac:dyDescent="0.25">
      <c r="A3" s="101" t="s">
        <v>177</v>
      </c>
      <c r="B3" s="101"/>
      <c r="C3" s="101"/>
      <c r="D3" s="101"/>
      <c r="E3" s="101"/>
      <c r="F3" s="101"/>
      <c r="G3" s="101"/>
      <c r="H3" s="101"/>
      <c r="I3" s="101"/>
      <c r="J3" s="101"/>
      <c r="K3" s="101"/>
      <c r="L3" s="101"/>
      <c r="M3" s="101"/>
      <c r="N3" s="101"/>
      <c r="O3" s="101"/>
      <c r="P3" s="101"/>
      <c r="Q3" s="101"/>
      <c r="R3" s="101"/>
      <c r="S3" s="101"/>
      <c r="T3" s="101"/>
    </row>
    <row r="4" spans="1:21" ht="15.75" customHeight="1" x14ac:dyDescent="0.25">
      <c r="A4" s="101"/>
      <c r="B4" s="101"/>
      <c r="C4" s="101"/>
      <c r="D4" s="101"/>
      <c r="E4" s="101"/>
      <c r="F4" s="101"/>
      <c r="G4" s="101"/>
      <c r="H4" s="101"/>
      <c r="I4" s="101"/>
      <c r="J4" s="101"/>
      <c r="K4" s="101"/>
      <c r="L4" s="101"/>
      <c r="M4" s="101"/>
      <c r="N4" s="101"/>
      <c r="O4" s="101"/>
      <c r="P4" s="101"/>
      <c r="Q4" s="101"/>
      <c r="R4" s="101"/>
      <c r="S4" s="101"/>
      <c r="T4" s="101"/>
    </row>
    <row r="5" spans="1:21" ht="15.75" customHeight="1" x14ac:dyDescent="0.25">
      <c r="A5" s="101"/>
      <c r="B5" s="101"/>
      <c r="C5" s="101"/>
      <c r="D5" s="101"/>
      <c r="E5" s="101"/>
      <c r="F5" s="101"/>
      <c r="G5" s="101"/>
      <c r="H5" s="101"/>
      <c r="I5" s="101"/>
      <c r="J5" s="101"/>
      <c r="K5" s="101"/>
      <c r="L5" s="101"/>
      <c r="M5" s="101"/>
      <c r="N5" s="101"/>
      <c r="O5" s="101"/>
      <c r="P5" s="101"/>
      <c r="Q5" s="101"/>
      <c r="R5" s="101"/>
      <c r="S5" s="101"/>
      <c r="T5" s="101"/>
    </row>
    <row r="6" spans="1:21" ht="15.75" customHeight="1" x14ac:dyDescent="0.25">
      <c r="A6" s="89" t="s">
        <v>22</v>
      </c>
      <c r="B6" s="89"/>
      <c r="C6" s="89"/>
      <c r="D6" s="89"/>
      <c r="E6" s="89"/>
      <c r="F6" s="89"/>
      <c r="G6" s="89"/>
      <c r="H6" s="89"/>
      <c r="I6" s="89"/>
      <c r="J6" s="89"/>
      <c r="K6" s="89"/>
      <c r="L6" s="89"/>
      <c r="M6" s="89"/>
      <c r="N6" s="89"/>
      <c r="O6" s="89"/>
      <c r="P6" s="89" t="s">
        <v>23</v>
      </c>
      <c r="Q6" s="89"/>
      <c r="R6" s="89"/>
      <c r="S6" s="89"/>
      <c r="T6" s="89"/>
    </row>
    <row r="7" spans="1:21" ht="63" x14ac:dyDescent="0.25">
      <c r="A7" s="1" t="s">
        <v>0</v>
      </c>
      <c r="B7" s="1" t="s">
        <v>1</v>
      </c>
      <c r="C7" s="1" t="s">
        <v>2</v>
      </c>
      <c r="D7" s="1" t="s">
        <v>20</v>
      </c>
      <c r="E7" s="1" t="s">
        <v>3</v>
      </c>
      <c r="F7" s="1" t="s">
        <v>9</v>
      </c>
      <c r="G7" s="1" t="s">
        <v>4</v>
      </c>
      <c r="H7" s="1" t="s">
        <v>6</v>
      </c>
      <c r="I7" s="1" t="s">
        <v>5</v>
      </c>
      <c r="J7" s="3" t="s">
        <v>10</v>
      </c>
      <c r="K7" s="1" t="s">
        <v>8</v>
      </c>
      <c r="L7" s="1" t="s">
        <v>12</v>
      </c>
      <c r="M7" s="1" t="s">
        <v>11</v>
      </c>
      <c r="N7" s="2" t="s">
        <v>7</v>
      </c>
      <c r="O7" s="2" t="s">
        <v>14</v>
      </c>
      <c r="P7" s="4" t="s">
        <v>16</v>
      </c>
      <c r="Q7" s="4" t="s">
        <v>15</v>
      </c>
      <c r="R7" s="4" t="s">
        <v>17</v>
      </c>
      <c r="S7" s="4" t="s">
        <v>18</v>
      </c>
      <c r="T7" s="1" t="s">
        <v>19</v>
      </c>
    </row>
    <row r="8" spans="1:21" ht="225" customHeight="1" x14ac:dyDescent="0.25">
      <c r="A8" s="5">
        <v>1</v>
      </c>
      <c r="B8" s="5">
        <v>201800237</v>
      </c>
      <c r="C8" s="21">
        <v>160544</v>
      </c>
      <c r="D8" s="9" t="s">
        <v>95</v>
      </c>
      <c r="E8" s="9" t="s">
        <v>96</v>
      </c>
      <c r="F8" s="9" t="s">
        <v>97</v>
      </c>
      <c r="G8" s="9" t="s">
        <v>98</v>
      </c>
      <c r="H8" s="9" t="s">
        <v>99</v>
      </c>
      <c r="I8" s="10" t="s">
        <v>102</v>
      </c>
      <c r="J8" s="17">
        <v>566208612</v>
      </c>
      <c r="K8" s="5">
        <v>0</v>
      </c>
      <c r="L8" s="5">
        <v>24</v>
      </c>
      <c r="M8" s="5">
        <v>24</v>
      </c>
      <c r="N8" s="9" t="s">
        <v>100</v>
      </c>
      <c r="O8" s="21" t="s">
        <v>101</v>
      </c>
      <c r="P8" s="5">
        <v>31</v>
      </c>
      <c r="Q8" s="5">
        <v>38</v>
      </c>
      <c r="R8" s="39">
        <v>69</v>
      </c>
      <c r="S8" s="32">
        <v>1</v>
      </c>
      <c r="T8" s="42">
        <f>R8/M8</f>
        <v>2.875</v>
      </c>
    </row>
    <row r="9" spans="1:21" ht="30" x14ac:dyDescent="0.25">
      <c r="R9" s="38"/>
      <c r="S9" s="33">
        <f>S8/1</f>
        <v>1</v>
      </c>
      <c r="T9" s="37">
        <f>T8/1</f>
        <v>2.875</v>
      </c>
      <c r="U9" s="54" t="s">
        <v>208</v>
      </c>
    </row>
    <row r="10" spans="1:21" x14ac:dyDescent="0.25">
      <c r="S10" s="55">
        <f>S9*0.2</f>
        <v>0.2</v>
      </c>
      <c r="T10" s="55">
        <f>T9*0.2</f>
        <v>0.57500000000000007</v>
      </c>
      <c r="U10" t="s">
        <v>209</v>
      </c>
    </row>
    <row r="11" spans="1:21" ht="15.75" x14ac:dyDescent="0.25">
      <c r="D11" s="116" t="s">
        <v>24</v>
      </c>
      <c r="E11" s="117"/>
      <c r="F11" s="120">
        <v>60350385</v>
      </c>
      <c r="G11" s="121"/>
    </row>
    <row r="12" spans="1:21" ht="15.75" x14ac:dyDescent="0.25">
      <c r="D12" s="116" t="s">
        <v>25</v>
      </c>
      <c r="E12" s="117"/>
      <c r="F12" s="120">
        <v>566208612</v>
      </c>
      <c r="G12" s="121"/>
    </row>
    <row r="13" spans="1:21" ht="15.75" x14ac:dyDescent="0.25">
      <c r="D13" s="118" t="s">
        <v>26</v>
      </c>
      <c r="E13" s="119"/>
      <c r="F13" s="120"/>
      <c r="G13" s="121"/>
    </row>
    <row r="14" spans="1:21" ht="15.75" x14ac:dyDescent="0.25">
      <c r="D14" s="118" t="s">
        <v>27</v>
      </c>
      <c r="E14" s="119"/>
      <c r="F14" s="114"/>
      <c r="G14" s="115"/>
    </row>
    <row r="15" spans="1:21" ht="15.75" x14ac:dyDescent="0.25">
      <c r="D15" s="118" t="s">
        <v>28</v>
      </c>
      <c r="E15" s="119"/>
      <c r="F15" s="114"/>
      <c r="G15" s="115"/>
    </row>
  </sheetData>
  <sheetProtection algorithmName="SHA-512" hashValue="o+IY52lYurpoteNzWBjonsAbYUeyVYTeEPE3BjZakAK76XnqSKislLq+t5Qwv4SWmbdcevgLlRzEaPixJSnNtQ==" saltValue="u3LqBeT8AquixhVi7xFaEg==" spinCount="100000" sheet="1" objects="1" scenarios="1"/>
  <mergeCells count="18">
    <mergeCell ref="D14:E14"/>
    <mergeCell ref="F14:G14"/>
    <mergeCell ref="D15:E15"/>
    <mergeCell ref="F15:G15"/>
    <mergeCell ref="D11:E11"/>
    <mergeCell ref="F11:G11"/>
    <mergeCell ref="D12:E12"/>
    <mergeCell ref="F12:G12"/>
    <mergeCell ref="D13:E13"/>
    <mergeCell ref="F13:G13"/>
    <mergeCell ref="A6:O6"/>
    <mergeCell ref="P6:T6"/>
    <mergeCell ref="A1:F2"/>
    <mergeCell ref="G1:T1"/>
    <mergeCell ref="G2:H2"/>
    <mergeCell ref="I2:J2"/>
    <mergeCell ref="K2:T2"/>
    <mergeCell ref="A3:T5"/>
  </mergeCells>
  <pageMargins left="0.7" right="0.7" top="0.75" bottom="0.75" header="0.3" footer="0.3"/>
  <pageSetup paperSize="0" orientation="portrait" horizontalDpi="0" verticalDpi="0" copie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4"/>
  <sheetViews>
    <sheetView topLeftCell="A10" zoomScale="70" zoomScaleNormal="70" workbookViewId="0">
      <selection activeCell="T24" sqref="T24"/>
    </sheetView>
  </sheetViews>
  <sheetFormatPr baseColWidth="10" defaultRowHeight="15" x14ac:dyDescent="0.25"/>
  <cols>
    <col min="2" max="2" width="13.7109375" customWidth="1"/>
    <col min="3" max="3" width="13.140625" customWidth="1"/>
    <col min="4" max="4" width="17.28515625" customWidth="1"/>
    <col min="5" max="5" width="23.140625" customWidth="1"/>
    <col min="6" max="6" width="15.42578125" customWidth="1"/>
    <col min="7" max="7" width="13.7109375" customWidth="1"/>
    <col min="8" max="8" width="21.85546875" customWidth="1"/>
    <col min="9" max="9" width="27" customWidth="1"/>
    <col min="10" max="10" width="17.5703125" customWidth="1"/>
    <col min="11" max="11" width="17.28515625" customWidth="1"/>
    <col min="12" max="12" width="16.140625" customWidth="1"/>
    <col min="13" max="13" width="16.28515625" customWidth="1"/>
    <col min="14" max="14" width="16.85546875" customWidth="1"/>
    <col min="15" max="15" width="15.85546875" customWidth="1"/>
    <col min="16" max="16" width="14.85546875" customWidth="1"/>
    <col min="17" max="19" width="15.42578125" customWidth="1"/>
    <col min="20" max="20" width="15.7109375" customWidth="1"/>
    <col min="21" max="21" width="12.42578125" customWidth="1"/>
  </cols>
  <sheetData>
    <row r="1" spans="1:20" ht="35.25" customHeight="1" x14ac:dyDescent="0.25">
      <c r="A1" s="90"/>
      <c r="B1" s="91"/>
      <c r="C1" s="91"/>
      <c r="D1" s="91"/>
      <c r="E1" s="91"/>
      <c r="F1" s="92"/>
      <c r="G1" s="96" t="s">
        <v>182</v>
      </c>
      <c r="H1" s="96"/>
      <c r="I1" s="96"/>
      <c r="J1" s="96"/>
      <c r="K1" s="96"/>
      <c r="L1" s="96"/>
      <c r="M1" s="96"/>
      <c r="N1" s="96"/>
      <c r="O1" s="96"/>
      <c r="P1" s="96"/>
      <c r="Q1" s="96"/>
      <c r="R1" s="96"/>
      <c r="S1" s="96"/>
      <c r="T1" s="96"/>
    </row>
    <row r="2" spans="1:20" ht="37.5" customHeight="1" x14ac:dyDescent="0.25">
      <c r="A2" s="93"/>
      <c r="B2" s="94"/>
      <c r="C2" s="94"/>
      <c r="D2" s="94"/>
      <c r="E2" s="94"/>
      <c r="F2" s="95"/>
      <c r="G2" s="97" t="s">
        <v>13</v>
      </c>
      <c r="H2" s="98"/>
      <c r="I2" s="97" t="s">
        <v>21</v>
      </c>
      <c r="J2" s="99"/>
      <c r="K2" s="97" t="s">
        <v>33</v>
      </c>
      <c r="L2" s="100"/>
      <c r="M2" s="100"/>
      <c r="N2" s="100"/>
      <c r="O2" s="100"/>
      <c r="P2" s="100"/>
      <c r="Q2" s="100"/>
      <c r="R2" s="100"/>
      <c r="S2" s="100"/>
      <c r="T2" s="100"/>
    </row>
    <row r="3" spans="1:20" ht="15.75" customHeight="1" x14ac:dyDescent="0.25">
      <c r="A3" s="101" t="s">
        <v>177</v>
      </c>
      <c r="B3" s="101"/>
      <c r="C3" s="101"/>
      <c r="D3" s="101"/>
      <c r="E3" s="101"/>
      <c r="F3" s="101"/>
      <c r="G3" s="101"/>
      <c r="H3" s="101"/>
      <c r="I3" s="101"/>
      <c r="J3" s="101"/>
      <c r="K3" s="101"/>
      <c r="L3" s="101"/>
      <c r="M3" s="101"/>
      <c r="N3" s="101"/>
      <c r="O3" s="101"/>
      <c r="P3" s="101"/>
      <c r="Q3" s="101"/>
      <c r="R3" s="101"/>
      <c r="S3" s="101"/>
      <c r="T3" s="101"/>
    </row>
    <row r="4" spans="1:20" ht="15.75" customHeight="1" x14ac:dyDescent="0.25">
      <c r="A4" s="101"/>
      <c r="B4" s="101"/>
      <c r="C4" s="101"/>
      <c r="D4" s="101"/>
      <c r="E4" s="101"/>
      <c r="F4" s="101"/>
      <c r="G4" s="101"/>
      <c r="H4" s="101"/>
      <c r="I4" s="101"/>
      <c r="J4" s="101"/>
      <c r="K4" s="101"/>
      <c r="L4" s="101"/>
      <c r="M4" s="101"/>
      <c r="N4" s="101"/>
      <c r="O4" s="101"/>
      <c r="P4" s="101"/>
      <c r="Q4" s="101"/>
      <c r="R4" s="101"/>
      <c r="S4" s="101"/>
      <c r="T4" s="101"/>
    </row>
    <row r="5" spans="1:20" ht="15.75" customHeight="1" x14ac:dyDescent="0.25">
      <c r="A5" s="101"/>
      <c r="B5" s="101"/>
      <c r="C5" s="101"/>
      <c r="D5" s="101"/>
      <c r="E5" s="101"/>
      <c r="F5" s="101"/>
      <c r="G5" s="101"/>
      <c r="H5" s="101"/>
      <c r="I5" s="101"/>
      <c r="J5" s="101"/>
      <c r="K5" s="101"/>
      <c r="L5" s="101"/>
      <c r="M5" s="101"/>
      <c r="N5" s="101"/>
      <c r="O5" s="101"/>
      <c r="P5" s="101"/>
      <c r="Q5" s="101"/>
      <c r="R5" s="101"/>
      <c r="S5" s="101"/>
      <c r="T5" s="101"/>
    </row>
    <row r="6" spans="1:20" ht="15.75" customHeight="1" x14ac:dyDescent="0.25">
      <c r="A6" s="89" t="s">
        <v>22</v>
      </c>
      <c r="B6" s="89"/>
      <c r="C6" s="89"/>
      <c r="D6" s="89"/>
      <c r="E6" s="89"/>
      <c r="F6" s="89"/>
      <c r="G6" s="89"/>
      <c r="H6" s="89"/>
      <c r="I6" s="89"/>
      <c r="J6" s="89"/>
      <c r="K6" s="89"/>
      <c r="L6" s="89"/>
      <c r="M6" s="89"/>
      <c r="N6" s="89"/>
      <c r="O6" s="89"/>
      <c r="P6" s="89" t="s">
        <v>23</v>
      </c>
      <c r="Q6" s="89"/>
      <c r="R6" s="89"/>
      <c r="S6" s="89"/>
      <c r="T6" s="89"/>
    </row>
    <row r="7" spans="1:20" ht="63" x14ac:dyDescent="0.25">
      <c r="A7" s="1" t="s">
        <v>0</v>
      </c>
      <c r="B7" s="1" t="s">
        <v>1</v>
      </c>
      <c r="C7" s="1" t="s">
        <v>2</v>
      </c>
      <c r="D7" s="1" t="s">
        <v>20</v>
      </c>
      <c r="E7" s="1" t="s">
        <v>3</v>
      </c>
      <c r="F7" s="1" t="s">
        <v>9</v>
      </c>
      <c r="G7" s="1" t="s">
        <v>4</v>
      </c>
      <c r="H7" s="1" t="s">
        <v>6</v>
      </c>
      <c r="I7" s="1" t="s">
        <v>5</v>
      </c>
      <c r="J7" s="3" t="s">
        <v>10</v>
      </c>
      <c r="K7" s="1" t="s">
        <v>8</v>
      </c>
      <c r="L7" s="1" t="s">
        <v>12</v>
      </c>
      <c r="M7" s="1" t="s">
        <v>11</v>
      </c>
      <c r="N7" s="2" t="s">
        <v>7</v>
      </c>
      <c r="O7" s="2" t="s">
        <v>14</v>
      </c>
      <c r="P7" s="4" t="s">
        <v>16</v>
      </c>
      <c r="Q7" s="4" t="s">
        <v>15</v>
      </c>
      <c r="R7" s="4" t="s">
        <v>17</v>
      </c>
      <c r="S7" s="4" t="s">
        <v>18</v>
      </c>
      <c r="T7" s="1" t="s">
        <v>19</v>
      </c>
    </row>
    <row r="8" spans="1:20" ht="248.25" customHeight="1" x14ac:dyDescent="0.25">
      <c r="A8" s="74">
        <v>1</v>
      </c>
      <c r="B8" s="74">
        <v>2018051111</v>
      </c>
      <c r="C8" s="142">
        <v>160544</v>
      </c>
      <c r="D8" s="134" t="s">
        <v>89</v>
      </c>
      <c r="E8" s="134" t="s">
        <v>90</v>
      </c>
      <c r="F8" s="134" t="s">
        <v>91</v>
      </c>
      <c r="G8" s="134" t="s">
        <v>92</v>
      </c>
      <c r="H8" s="134" t="s">
        <v>93</v>
      </c>
      <c r="I8" s="15" t="s">
        <v>149</v>
      </c>
      <c r="J8" s="105">
        <v>147453640</v>
      </c>
      <c r="K8" s="5">
        <v>1</v>
      </c>
      <c r="L8" s="5">
        <v>1</v>
      </c>
      <c r="M8" s="5">
        <v>1</v>
      </c>
      <c r="N8" s="15" t="s">
        <v>103</v>
      </c>
      <c r="O8" s="15" t="s">
        <v>88</v>
      </c>
      <c r="P8" s="5">
        <v>1</v>
      </c>
      <c r="Q8" s="5">
        <v>1</v>
      </c>
      <c r="R8" s="5">
        <v>1</v>
      </c>
      <c r="S8" s="32">
        <f>P8/K8</f>
        <v>1</v>
      </c>
      <c r="T8" s="42">
        <f>R8/M8</f>
        <v>1</v>
      </c>
    </row>
    <row r="9" spans="1:20" ht="112.5" customHeight="1" x14ac:dyDescent="0.25">
      <c r="A9" s="70"/>
      <c r="B9" s="70"/>
      <c r="C9" s="143"/>
      <c r="D9" s="135"/>
      <c r="E9" s="135"/>
      <c r="F9" s="135"/>
      <c r="G9" s="135"/>
      <c r="H9" s="135"/>
      <c r="I9" s="15" t="s">
        <v>143</v>
      </c>
      <c r="J9" s="70"/>
      <c r="K9" s="5">
        <v>2</v>
      </c>
      <c r="L9" s="5">
        <v>2</v>
      </c>
      <c r="M9" s="5">
        <v>2</v>
      </c>
      <c r="N9" s="15" t="s">
        <v>103</v>
      </c>
      <c r="O9" s="15" t="s">
        <v>88</v>
      </c>
      <c r="P9" s="5">
        <v>2</v>
      </c>
      <c r="Q9" s="5">
        <v>2</v>
      </c>
      <c r="R9" s="5">
        <v>2</v>
      </c>
      <c r="S9" s="32">
        <f>P9/K9</f>
        <v>1</v>
      </c>
      <c r="T9" s="42">
        <f>R9/M9</f>
        <v>1</v>
      </c>
    </row>
    <row r="10" spans="1:20" ht="188.25" customHeight="1" x14ac:dyDescent="0.25">
      <c r="A10" s="70"/>
      <c r="B10" s="70"/>
      <c r="C10" s="143"/>
      <c r="D10" s="135"/>
      <c r="E10" s="135"/>
      <c r="F10" s="135"/>
      <c r="G10" s="135"/>
      <c r="H10" s="135"/>
      <c r="I10" s="15" t="s">
        <v>147</v>
      </c>
      <c r="J10" s="70"/>
      <c r="K10" s="5">
        <v>1</v>
      </c>
      <c r="L10" s="5">
        <v>1</v>
      </c>
      <c r="M10" s="5">
        <v>1</v>
      </c>
      <c r="N10" s="15" t="s">
        <v>103</v>
      </c>
      <c r="O10" s="15" t="s">
        <v>88</v>
      </c>
      <c r="P10" s="5">
        <v>1</v>
      </c>
      <c r="Q10" s="5">
        <v>1</v>
      </c>
      <c r="R10" s="5">
        <v>1</v>
      </c>
      <c r="S10" s="32">
        <f>P10/K10</f>
        <v>1</v>
      </c>
      <c r="T10" s="42">
        <f>R10/M10</f>
        <v>1</v>
      </c>
    </row>
    <row r="11" spans="1:20" ht="84" customHeight="1" x14ac:dyDescent="0.25">
      <c r="A11" s="75"/>
      <c r="B11" s="75"/>
      <c r="C11" s="144"/>
      <c r="D11" s="136"/>
      <c r="E11" s="136"/>
      <c r="F11" s="136"/>
      <c r="G11" s="136"/>
      <c r="H11" s="136"/>
      <c r="I11" s="15" t="s">
        <v>153</v>
      </c>
      <c r="J11" s="75"/>
      <c r="K11" s="5">
        <v>1</v>
      </c>
      <c r="L11" s="5">
        <v>1</v>
      </c>
      <c r="M11" s="5">
        <v>1</v>
      </c>
      <c r="N11" s="15" t="s">
        <v>103</v>
      </c>
      <c r="O11" s="15" t="s">
        <v>88</v>
      </c>
      <c r="P11" s="5">
        <v>1</v>
      </c>
      <c r="Q11" s="5">
        <v>1</v>
      </c>
      <c r="R11" s="5">
        <v>1</v>
      </c>
      <c r="S11" s="32">
        <f>P11/K11</f>
        <v>1</v>
      </c>
      <c r="T11" s="42">
        <f>R11/M11</f>
        <v>1</v>
      </c>
    </row>
    <row r="12" spans="1:20" ht="15.75" customHeight="1" x14ac:dyDescent="0.25">
      <c r="A12" s="74">
        <v>2</v>
      </c>
      <c r="B12" s="74">
        <v>2018051110</v>
      </c>
      <c r="C12" s="142">
        <v>160544</v>
      </c>
      <c r="D12" s="134" t="s">
        <v>89</v>
      </c>
      <c r="E12" s="134" t="s">
        <v>90</v>
      </c>
      <c r="F12" s="134" t="s">
        <v>91</v>
      </c>
      <c r="G12" s="134" t="s">
        <v>92</v>
      </c>
      <c r="H12" s="134" t="s">
        <v>94</v>
      </c>
      <c r="I12" s="134" t="s">
        <v>150</v>
      </c>
      <c r="J12" s="105">
        <v>321669398</v>
      </c>
      <c r="K12" s="74">
        <v>1</v>
      </c>
      <c r="L12" s="74">
        <v>1</v>
      </c>
      <c r="M12" s="74">
        <v>1</v>
      </c>
      <c r="N12" s="134" t="s">
        <v>103</v>
      </c>
      <c r="O12" s="134" t="s">
        <v>88</v>
      </c>
      <c r="P12" s="74">
        <v>1</v>
      </c>
      <c r="Q12" s="74">
        <v>1</v>
      </c>
      <c r="R12" s="74">
        <v>1</v>
      </c>
      <c r="S12" s="138">
        <f>P12/K12</f>
        <v>1</v>
      </c>
      <c r="T12" s="78">
        <f t="shared" ref="T12" si="0">R12/M12</f>
        <v>1</v>
      </c>
    </row>
    <row r="13" spans="1:20" ht="15.75" customHeight="1" x14ac:dyDescent="0.25">
      <c r="A13" s="70"/>
      <c r="B13" s="70"/>
      <c r="C13" s="143"/>
      <c r="D13" s="135"/>
      <c r="E13" s="135"/>
      <c r="F13" s="135"/>
      <c r="G13" s="135"/>
      <c r="H13" s="135"/>
      <c r="I13" s="135"/>
      <c r="J13" s="70"/>
      <c r="K13" s="70"/>
      <c r="L13" s="70"/>
      <c r="M13" s="70"/>
      <c r="N13" s="135"/>
      <c r="O13" s="135"/>
      <c r="P13" s="70"/>
      <c r="Q13" s="70"/>
      <c r="R13" s="70"/>
      <c r="S13" s="139"/>
      <c r="T13" s="141"/>
    </row>
    <row r="14" spans="1:20" ht="15.75" customHeight="1" x14ac:dyDescent="0.25">
      <c r="A14" s="70"/>
      <c r="B14" s="70"/>
      <c r="C14" s="143"/>
      <c r="D14" s="135"/>
      <c r="E14" s="135"/>
      <c r="F14" s="135"/>
      <c r="G14" s="135"/>
      <c r="H14" s="135"/>
      <c r="I14" s="135"/>
      <c r="J14" s="70"/>
      <c r="K14" s="70"/>
      <c r="L14" s="70"/>
      <c r="M14" s="70"/>
      <c r="N14" s="135"/>
      <c r="O14" s="135"/>
      <c r="P14" s="70"/>
      <c r="Q14" s="70"/>
      <c r="R14" s="70"/>
      <c r="S14" s="139"/>
      <c r="T14" s="141"/>
    </row>
    <row r="15" spans="1:20" ht="15.75" customHeight="1" x14ac:dyDescent="0.25">
      <c r="A15" s="70"/>
      <c r="B15" s="70"/>
      <c r="C15" s="143"/>
      <c r="D15" s="135"/>
      <c r="E15" s="135"/>
      <c r="F15" s="135"/>
      <c r="G15" s="135"/>
      <c r="H15" s="135"/>
      <c r="I15" s="135"/>
      <c r="J15" s="70"/>
      <c r="K15" s="70"/>
      <c r="L15" s="70"/>
      <c r="M15" s="70"/>
      <c r="N15" s="135"/>
      <c r="O15" s="135"/>
      <c r="P15" s="70"/>
      <c r="Q15" s="70"/>
      <c r="R15" s="70"/>
      <c r="S15" s="139"/>
      <c r="T15" s="141"/>
    </row>
    <row r="16" spans="1:20" ht="15.75" customHeight="1" x14ac:dyDescent="0.25">
      <c r="A16" s="70"/>
      <c r="B16" s="70"/>
      <c r="C16" s="143"/>
      <c r="D16" s="135"/>
      <c r="E16" s="135"/>
      <c r="F16" s="135"/>
      <c r="G16" s="135"/>
      <c r="H16" s="135"/>
      <c r="I16" s="135"/>
      <c r="J16" s="70"/>
      <c r="K16" s="70"/>
      <c r="L16" s="70"/>
      <c r="M16" s="70"/>
      <c r="N16" s="135"/>
      <c r="O16" s="135"/>
      <c r="P16" s="70"/>
      <c r="Q16" s="70"/>
      <c r="R16" s="70"/>
      <c r="S16" s="139"/>
      <c r="T16" s="141"/>
    </row>
    <row r="17" spans="1:21" ht="218.25" customHeight="1" x14ac:dyDescent="0.25">
      <c r="A17" s="75"/>
      <c r="B17" s="75"/>
      <c r="C17" s="144"/>
      <c r="D17" s="136"/>
      <c r="E17" s="136"/>
      <c r="F17" s="136"/>
      <c r="G17" s="136"/>
      <c r="H17" s="136"/>
      <c r="I17" s="136"/>
      <c r="J17" s="75"/>
      <c r="K17" s="75"/>
      <c r="L17" s="75"/>
      <c r="M17" s="75"/>
      <c r="N17" s="136"/>
      <c r="O17" s="136"/>
      <c r="P17" s="75"/>
      <c r="Q17" s="75"/>
      <c r="R17" s="75"/>
      <c r="S17" s="140"/>
      <c r="T17" s="79"/>
    </row>
    <row r="18" spans="1:21" ht="30" x14ac:dyDescent="0.25">
      <c r="S18" s="33">
        <f>(S8+S9+S10+S11+S12)/5</f>
        <v>1</v>
      </c>
      <c r="T18" s="37">
        <f>(T8+T9+T10+T11+T12)/5</f>
        <v>1</v>
      </c>
      <c r="U18" s="54" t="s">
        <v>208</v>
      </c>
    </row>
    <row r="19" spans="1:21" x14ac:dyDescent="0.25">
      <c r="S19" s="55">
        <f>S18*0.1</f>
        <v>0.1</v>
      </c>
      <c r="T19" s="55">
        <f>T18*0.1</f>
        <v>0.1</v>
      </c>
      <c r="U19" t="s">
        <v>209</v>
      </c>
    </row>
    <row r="20" spans="1:21" ht="15.75" x14ac:dyDescent="0.25">
      <c r="D20" s="116" t="s">
        <v>24</v>
      </c>
      <c r="E20" s="117"/>
      <c r="F20" s="120">
        <f>J8+J12</f>
        <v>469123038</v>
      </c>
      <c r="G20" s="121"/>
    </row>
    <row r="21" spans="1:21" ht="15.75" x14ac:dyDescent="0.25">
      <c r="D21" s="116" t="s">
        <v>25</v>
      </c>
      <c r="E21" s="117"/>
      <c r="F21" s="120">
        <v>469123038</v>
      </c>
      <c r="G21" s="121"/>
    </row>
    <row r="22" spans="1:21" ht="15.75" customHeight="1" x14ac:dyDescent="0.25">
      <c r="D22" s="118" t="s">
        <v>26</v>
      </c>
      <c r="E22" s="119"/>
      <c r="F22" s="120"/>
      <c r="G22" s="121"/>
    </row>
    <row r="23" spans="1:21" ht="15.75" customHeight="1" x14ac:dyDescent="0.25">
      <c r="D23" s="118" t="s">
        <v>27</v>
      </c>
      <c r="E23" s="119"/>
      <c r="F23" s="114"/>
      <c r="G23" s="115"/>
    </row>
    <row r="24" spans="1:21" ht="15.75" customHeight="1" x14ac:dyDescent="0.25">
      <c r="D24" s="118" t="s">
        <v>28</v>
      </c>
      <c r="E24" s="119"/>
      <c r="F24" s="114"/>
      <c r="G24" s="115"/>
    </row>
  </sheetData>
  <sheetProtection algorithmName="SHA-512" hashValue="WoywKE+b+nwrxFuy8hmyFYDoPyRnULJNGSuRe5tzWr0nBO/U8kMRH2c1jQdyCweZWSHWEay2/O9ePPUtHrwdEg==" saltValue="LPIiruxTjvExjZrOjk7CCg==" spinCount="100000" sheet="1" objects="1" scenarios="1"/>
  <mergeCells count="47">
    <mergeCell ref="F20:G20"/>
    <mergeCell ref="F21:G21"/>
    <mergeCell ref="F22:G22"/>
    <mergeCell ref="F23:G23"/>
    <mergeCell ref="F24:G24"/>
    <mergeCell ref="A6:O6"/>
    <mergeCell ref="P6:T6"/>
    <mergeCell ref="A1:F2"/>
    <mergeCell ref="G1:T1"/>
    <mergeCell ref="G2:H2"/>
    <mergeCell ref="I2:J2"/>
    <mergeCell ref="K2:T2"/>
    <mergeCell ref="A3:T5"/>
    <mergeCell ref="C8:C11"/>
    <mergeCell ref="D8:D11"/>
    <mergeCell ref="E8:E11"/>
    <mergeCell ref="D23:E23"/>
    <mergeCell ref="D24:E24"/>
    <mergeCell ref="D20:E20"/>
    <mergeCell ref="D21:E21"/>
    <mergeCell ref="D22:E22"/>
    <mergeCell ref="F8:F11"/>
    <mergeCell ref="G8:G11"/>
    <mergeCell ref="H8:H11"/>
    <mergeCell ref="J8:J11"/>
    <mergeCell ref="A12:A17"/>
    <mergeCell ref="B12:B17"/>
    <mergeCell ref="C12:C17"/>
    <mergeCell ref="D12:D17"/>
    <mergeCell ref="E12:E17"/>
    <mergeCell ref="F12:F17"/>
    <mergeCell ref="G12:G17"/>
    <mergeCell ref="H12:H17"/>
    <mergeCell ref="I12:I17"/>
    <mergeCell ref="J12:J17"/>
    <mergeCell ref="A8:A11"/>
    <mergeCell ref="B8:B11"/>
    <mergeCell ref="S12:S17"/>
    <mergeCell ref="T12:T17"/>
    <mergeCell ref="K12:K17"/>
    <mergeCell ref="L12:L17"/>
    <mergeCell ref="M12:M17"/>
    <mergeCell ref="N12:N17"/>
    <mergeCell ref="O12:O17"/>
    <mergeCell ref="P12:P17"/>
    <mergeCell ref="Q12:Q17"/>
    <mergeCell ref="R12:R17"/>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2"/>
  <sheetViews>
    <sheetView tabSelected="1" zoomScale="70" zoomScaleNormal="70" workbookViewId="0">
      <selection activeCell="G40" sqref="G40:G51"/>
    </sheetView>
  </sheetViews>
  <sheetFormatPr baseColWidth="10" defaultRowHeight="15" x14ac:dyDescent="0.25"/>
  <cols>
    <col min="2" max="2" width="16" customWidth="1"/>
    <col min="3" max="3" width="13.140625" customWidth="1"/>
    <col min="4" max="4" width="17.28515625" customWidth="1"/>
    <col min="5" max="5" width="23.7109375" customWidth="1"/>
    <col min="6" max="6" width="15.42578125" customWidth="1"/>
    <col min="7" max="7" width="17" customWidth="1"/>
    <col min="8" max="8" width="19.7109375" customWidth="1"/>
    <col min="9" max="9" width="28.140625" customWidth="1"/>
    <col min="10" max="10" width="15" customWidth="1"/>
    <col min="11" max="11" width="17.28515625" customWidth="1"/>
    <col min="12" max="12" width="16.140625" customWidth="1"/>
    <col min="13" max="13" width="16.28515625" customWidth="1"/>
    <col min="14" max="14" width="19.7109375" customWidth="1"/>
    <col min="15" max="15" width="17.7109375" customWidth="1"/>
    <col min="16" max="16" width="14.85546875" customWidth="1"/>
    <col min="17" max="19" width="15.42578125" customWidth="1"/>
    <col min="20" max="20" width="15.7109375" customWidth="1"/>
    <col min="21" max="21" width="13.85546875" customWidth="1"/>
  </cols>
  <sheetData>
    <row r="1" spans="1:20" ht="35.25" customHeight="1" x14ac:dyDescent="0.25">
      <c r="A1" s="90"/>
      <c r="B1" s="91"/>
      <c r="C1" s="91"/>
      <c r="D1" s="91"/>
      <c r="E1" s="91"/>
      <c r="F1" s="92"/>
      <c r="G1" s="96" t="s">
        <v>182</v>
      </c>
      <c r="H1" s="96"/>
      <c r="I1" s="96"/>
      <c r="J1" s="96"/>
      <c r="K1" s="96"/>
      <c r="L1" s="96"/>
      <c r="M1" s="96"/>
      <c r="N1" s="96"/>
      <c r="O1" s="96"/>
      <c r="P1" s="96"/>
      <c r="Q1" s="96"/>
      <c r="R1" s="96"/>
      <c r="S1" s="96"/>
      <c r="T1" s="96"/>
    </row>
    <row r="2" spans="1:20" ht="37.5" customHeight="1" x14ac:dyDescent="0.25">
      <c r="A2" s="93"/>
      <c r="B2" s="94"/>
      <c r="C2" s="94"/>
      <c r="D2" s="94"/>
      <c r="E2" s="94"/>
      <c r="F2" s="95"/>
      <c r="G2" s="97" t="s">
        <v>13</v>
      </c>
      <c r="H2" s="98"/>
      <c r="I2" s="97" t="s">
        <v>21</v>
      </c>
      <c r="J2" s="99"/>
      <c r="K2" s="97" t="s">
        <v>112</v>
      </c>
      <c r="L2" s="100"/>
      <c r="M2" s="100"/>
      <c r="N2" s="100"/>
      <c r="O2" s="100"/>
      <c r="P2" s="100"/>
      <c r="Q2" s="100"/>
      <c r="R2" s="100"/>
      <c r="S2" s="100"/>
      <c r="T2" s="100"/>
    </row>
    <row r="3" spans="1:20" ht="15.75" customHeight="1" x14ac:dyDescent="0.25">
      <c r="A3" s="101" t="s">
        <v>178</v>
      </c>
      <c r="B3" s="101"/>
      <c r="C3" s="101"/>
      <c r="D3" s="101"/>
      <c r="E3" s="101"/>
      <c r="F3" s="101"/>
      <c r="G3" s="101"/>
      <c r="H3" s="101"/>
      <c r="I3" s="101"/>
      <c r="J3" s="101"/>
      <c r="K3" s="101"/>
      <c r="L3" s="101"/>
      <c r="M3" s="101"/>
      <c r="N3" s="101"/>
      <c r="O3" s="101"/>
      <c r="P3" s="101"/>
      <c r="Q3" s="101"/>
      <c r="R3" s="101"/>
      <c r="S3" s="101"/>
      <c r="T3" s="101"/>
    </row>
    <row r="4" spans="1:20" ht="15.75" customHeight="1" x14ac:dyDescent="0.25">
      <c r="A4" s="101"/>
      <c r="B4" s="101"/>
      <c r="C4" s="101"/>
      <c r="D4" s="101"/>
      <c r="E4" s="101"/>
      <c r="F4" s="101"/>
      <c r="G4" s="101"/>
      <c r="H4" s="101"/>
      <c r="I4" s="101"/>
      <c r="J4" s="101"/>
      <c r="K4" s="101"/>
      <c r="L4" s="101"/>
      <c r="M4" s="101"/>
      <c r="N4" s="101"/>
      <c r="O4" s="101"/>
      <c r="P4" s="101"/>
      <c r="Q4" s="101"/>
      <c r="R4" s="101"/>
      <c r="S4" s="101"/>
      <c r="T4" s="101"/>
    </row>
    <row r="5" spans="1:20" ht="15.75" customHeight="1" x14ac:dyDescent="0.25">
      <c r="A5" s="101"/>
      <c r="B5" s="101"/>
      <c r="C5" s="101"/>
      <c r="D5" s="101"/>
      <c r="E5" s="101"/>
      <c r="F5" s="101"/>
      <c r="G5" s="101"/>
      <c r="H5" s="101"/>
      <c r="I5" s="101"/>
      <c r="J5" s="101"/>
      <c r="K5" s="101"/>
      <c r="L5" s="101"/>
      <c r="M5" s="101"/>
      <c r="N5" s="101"/>
      <c r="O5" s="101"/>
      <c r="P5" s="101"/>
      <c r="Q5" s="101"/>
      <c r="R5" s="101"/>
      <c r="S5" s="101"/>
      <c r="T5" s="101"/>
    </row>
    <row r="6" spans="1:20" ht="15.75" customHeight="1" x14ac:dyDescent="0.25">
      <c r="A6" s="89" t="s">
        <v>22</v>
      </c>
      <c r="B6" s="89"/>
      <c r="C6" s="89"/>
      <c r="D6" s="89"/>
      <c r="E6" s="89"/>
      <c r="F6" s="89"/>
      <c r="G6" s="89"/>
      <c r="H6" s="89"/>
      <c r="I6" s="89"/>
      <c r="J6" s="89"/>
      <c r="K6" s="89"/>
      <c r="L6" s="89"/>
      <c r="M6" s="89"/>
      <c r="N6" s="89"/>
      <c r="O6" s="89"/>
      <c r="P6" s="89" t="s">
        <v>23</v>
      </c>
      <c r="Q6" s="89"/>
      <c r="R6" s="89"/>
      <c r="S6" s="89"/>
      <c r="T6" s="89"/>
    </row>
    <row r="7" spans="1:20" ht="63" x14ac:dyDescent="0.25">
      <c r="A7" s="26" t="s">
        <v>0</v>
      </c>
      <c r="B7" s="26" t="s">
        <v>1</v>
      </c>
      <c r="C7" s="26" t="s">
        <v>2</v>
      </c>
      <c r="D7" s="26" t="s">
        <v>20</v>
      </c>
      <c r="E7" s="26" t="s">
        <v>3</v>
      </c>
      <c r="F7" s="26" t="s">
        <v>9</v>
      </c>
      <c r="G7" s="26" t="s">
        <v>4</v>
      </c>
      <c r="H7" s="26" t="s">
        <v>6</v>
      </c>
      <c r="I7" s="26" t="s">
        <v>5</v>
      </c>
      <c r="J7" s="3" t="s">
        <v>10</v>
      </c>
      <c r="K7" s="26" t="s">
        <v>8</v>
      </c>
      <c r="L7" s="26" t="s">
        <v>12</v>
      </c>
      <c r="M7" s="26" t="s">
        <v>11</v>
      </c>
      <c r="N7" s="2" t="s">
        <v>7</v>
      </c>
      <c r="O7" s="2" t="s">
        <v>14</v>
      </c>
      <c r="P7" s="4" t="s">
        <v>16</v>
      </c>
      <c r="Q7" s="4" t="s">
        <v>15</v>
      </c>
      <c r="R7" s="4" t="s">
        <v>17</v>
      </c>
      <c r="S7" s="4" t="s">
        <v>18</v>
      </c>
      <c r="T7" s="26" t="s">
        <v>19</v>
      </c>
    </row>
    <row r="8" spans="1:20" ht="109.5" customHeight="1" x14ac:dyDescent="0.25">
      <c r="A8" s="74">
        <v>1</v>
      </c>
      <c r="B8" s="74">
        <v>201800247</v>
      </c>
      <c r="C8" s="148">
        <v>160547</v>
      </c>
      <c r="D8" s="80" t="s">
        <v>113</v>
      </c>
      <c r="E8" s="80" t="s">
        <v>114</v>
      </c>
      <c r="F8" s="80" t="s">
        <v>115</v>
      </c>
      <c r="G8" s="80" t="s">
        <v>116</v>
      </c>
      <c r="H8" s="153" t="s">
        <v>186</v>
      </c>
      <c r="I8" s="65" t="s">
        <v>144</v>
      </c>
      <c r="J8" s="145">
        <v>136363984</v>
      </c>
      <c r="K8" s="28">
        <v>4</v>
      </c>
      <c r="L8" s="28">
        <v>4</v>
      </c>
      <c r="M8" s="28">
        <v>4</v>
      </c>
      <c r="N8" s="22" t="s">
        <v>116</v>
      </c>
      <c r="O8" s="15" t="s">
        <v>88</v>
      </c>
      <c r="P8" s="28">
        <v>4</v>
      </c>
      <c r="Q8" s="28">
        <v>4</v>
      </c>
      <c r="R8" s="28">
        <v>4</v>
      </c>
      <c r="S8" s="63">
        <f t="shared" ref="S8:S20" si="0">P8/K8</f>
        <v>1</v>
      </c>
      <c r="T8" s="44">
        <f t="shared" ref="T8:T13" si="1">R8/M8</f>
        <v>1</v>
      </c>
    </row>
    <row r="9" spans="1:20" ht="109.5" customHeight="1" x14ac:dyDescent="0.25">
      <c r="A9" s="70"/>
      <c r="B9" s="70"/>
      <c r="C9" s="149"/>
      <c r="D9" s="137"/>
      <c r="E9" s="137"/>
      <c r="F9" s="137"/>
      <c r="G9" s="137"/>
      <c r="H9" s="154"/>
      <c r="I9" s="66" t="s">
        <v>218</v>
      </c>
      <c r="J9" s="146"/>
      <c r="K9" s="28">
        <v>1</v>
      </c>
      <c r="L9" s="28">
        <v>1</v>
      </c>
      <c r="M9" s="28">
        <v>1</v>
      </c>
      <c r="N9" s="22" t="s">
        <v>116</v>
      </c>
      <c r="O9" s="15" t="s">
        <v>88</v>
      </c>
      <c r="P9" s="28">
        <v>1</v>
      </c>
      <c r="Q9" s="28">
        <v>1</v>
      </c>
      <c r="R9" s="28">
        <v>1</v>
      </c>
      <c r="S9" s="63">
        <f>P9/K9</f>
        <v>1</v>
      </c>
      <c r="T9" s="44">
        <f t="shared" si="1"/>
        <v>1</v>
      </c>
    </row>
    <row r="10" spans="1:20" ht="109.5" customHeight="1" x14ac:dyDescent="0.25">
      <c r="A10" s="70"/>
      <c r="B10" s="70"/>
      <c r="C10" s="149"/>
      <c r="D10" s="137"/>
      <c r="E10" s="137"/>
      <c r="F10" s="137"/>
      <c r="G10" s="137"/>
      <c r="H10" s="154"/>
      <c r="I10" s="65" t="s">
        <v>219</v>
      </c>
      <c r="J10" s="146"/>
      <c r="K10" s="28">
        <v>1</v>
      </c>
      <c r="L10" s="28">
        <v>1</v>
      </c>
      <c r="M10" s="28">
        <v>1</v>
      </c>
      <c r="N10" s="22" t="s">
        <v>116</v>
      </c>
      <c r="O10" s="15" t="s">
        <v>88</v>
      </c>
      <c r="P10" s="28">
        <v>1</v>
      </c>
      <c r="Q10" s="28">
        <v>1</v>
      </c>
      <c r="R10" s="28">
        <v>1</v>
      </c>
      <c r="S10" s="63">
        <f>P10/K10</f>
        <v>1</v>
      </c>
      <c r="T10" s="44">
        <f t="shared" si="1"/>
        <v>1</v>
      </c>
    </row>
    <row r="11" spans="1:20" ht="109.5" customHeight="1" x14ac:dyDescent="0.25">
      <c r="A11" s="70"/>
      <c r="B11" s="70"/>
      <c r="C11" s="149"/>
      <c r="D11" s="137"/>
      <c r="E11" s="137"/>
      <c r="F11" s="137"/>
      <c r="G11" s="137"/>
      <c r="H11" s="154"/>
      <c r="I11" s="65" t="s">
        <v>220</v>
      </c>
      <c r="J11" s="146"/>
      <c r="K11" s="28">
        <v>1</v>
      </c>
      <c r="L11" s="28">
        <v>1</v>
      </c>
      <c r="M11" s="28">
        <v>1</v>
      </c>
      <c r="N11" s="22" t="s">
        <v>116</v>
      </c>
      <c r="O11" s="15" t="s">
        <v>88</v>
      </c>
      <c r="P11" s="28">
        <v>1</v>
      </c>
      <c r="Q11" s="28">
        <v>1</v>
      </c>
      <c r="R11" s="28">
        <v>1</v>
      </c>
      <c r="S11" s="63">
        <f>P11/K11</f>
        <v>1</v>
      </c>
      <c r="T11" s="44">
        <f t="shared" si="1"/>
        <v>1</v>
      </c>
    </row>
    <row r="12" spans="1:20" ht="109.5" customHeight="1" x14ac:dyDescent="0.25">
      <c r="A12" s="75"/>
      <c r="B12" s="75"/>
      <c r="C12" s="150"/>
      <c r="D12" s="81"/>
      <c r="E12" s="81"/>
      <c r="F12" s="81"/>
      <c r="G12" s="81"/>
      <c r="H12" s="154"/>
      <c r="I12" s="65" t="s">
        <v>221</v>
      </c>
      <c r="J12" s="147"/>
      <c r="K12" s="28">
        <v>1</v>
      </c>
      <c r="L12" s="28">
        <v>1</v>
      </c>
      <c r="M12" s="28">
        <v>1</v>
      </c>
      <c r="N12" s="22" t="s">
        <v>237</v>
      </c>
      <c r="O12" s="15" t="s">
        <v>88</v>
      </c>
      <c r="P12" s="28">
        <v>1</v>
      </c>
      <c r="Q12" s="28">
        <v>1</v>
      </c>
      <c r="R12" s="28">
        <v>1</v>
      </c>
      <c r="S12" s="63">
        <f>P12/K12</f>
        <v>1</v>
      </c>
      <c r="T12" s="44">
        <f t="shared" si="1"/>
        <v>1</v>
      </c>
    </row>
    <row r="13" spans="1:20" ht="134.25" customHeight="1" x14ac:dyDescent="0.25">
      <c r="A13" s="59">
        <v>2</v>
      </c>
      <c r="B13" s="59"/>
      <c r="C13" s="62"/>
      <c r="D13" s="60" t="s">
        <v>113</v>
      </c>
      <c r="E13" s="60" t="s">
        <v>114</v>
      </c>
      <c r="F13" s="60" t="s">
        <v>115</v>
      </c>
      <c r="G13" s="60" t="s">
        <v>185</v>
      </c>
      <c r="H13" s="64" t="s">
        <v>184</v>
      </c>
      <c r="I13" s="65" t="s">
        <v>222</v>
      </c>
      <c r="J13" s="61">
        <v>0</v>
      </c>
      <c r="K13" s="28">
        <v>1</v>
      </c>
      <c r="L13" s="28">
        <v>1</v>
      </c>
      <c r="M13" s="28">
        <v>1</v>
      </c>
      <c r="N13" s="22" t="s">
        <v>236</v>
      </c>
      <c r="O13" s="15" t="s">
        <v>46</v>
      </c>
      <c r="P13" s="28">
        <v>1</v>
      </c>
      <c r="Q13" s="28">
        <v>1</v>
      </c>
      <c r="R13" s="28">
        <v>1</v>
      </c>
      <c r="S13" s="63">
        <f>P13/K13</f>
        <v>1</v>
      </c>
      <c r="T13" s="44">
        <f t="shared" si="1"/>
        <v>1</v>
      </c>
    </row>
    <row r="14" spans="1:20" ht="109.5" customHeight="1" x14ac:dyDescent="0.25">
      <c r="A14" s="74">
        <v>3</v>
      </c>
      <c r="B14" s="124" t="s">
        <v>188</v>
      </c>
      <c r="C14" s="148"/>
      <c r="D14" s="80" t="s">
        <v>113</v>
      </c>
      <c r="E14" s="80" t="s">
        <v>114</v>
      </c>
      <c r="F14" s="80" t="s">
        <v>115</v>
      </c>
      <c r="G14" s="80" t="s">
        <v>185</v>
      </c>
      <c r="H14" s="151" t="s">
        <v>184</v>
      </c>
      <c r="I14" s="27" t="s">
        <v>187</v>
      </c>
      <c r="J14" s="145">
        <v>47056686</v>
      </c>
      <c r="K14" s="28">
        <v>2</v>
      </c>
      <c r="L14" s="28">
        <v>1</v>
      </c>
      <c r="M14" s="28">
        <v>3</v>
      </c>
      <c r="N14" s="22" t="s">
        <v>183</v>
      </c>
      <c r="O14" s="15" t="s">
        <v>88</v>
      </c>
      <c r="P14" s="28">
        <v>2</v>
      </c>
      <c r="Q14" s="67"/>
      <c r="R14" s="28"/>
      <c r="S14" s="63">
        <f t="shared" si="0"/>
        <v>1</v>
      </c>
      <c r="T14" s="44"/>
    </row>
    <row r="15" spans="1:20" ht="109.5" customHeight="1" x14ac:dyDescent="0.25">
      <c r="A15" s="70"/>
      <c r="B15" s="128"/>
      <c r="C15" s="149"/>
      <c r="D15" s="137"/>
      <c r="E15" s="137"/>
      <c r="F15" s="137"/>
      <c r="G15" s="137"/>
      <c r="H15" s="151"/>
      <c r="I15" s="27" t="s">
        <v>189</v>
      </c>
      <c r="J15" s="146"/>
      <c r="K15" s="28">
        <v>3</v>
      </c>
      <c r="L15" s="28">
        <v>3</v>
      </c>
      <c r="M15" s="28">
        <v>3</v>
      </c>
      <c r="N15" s="22" t="s">
        <v>183</v>
      </c>
      <c r="O15" s="15" t="s">
        <v>88</v>
      </c>
      <c r="P15" s="28">
        <v>3</v>
      </c>
      <c r="Q15" s="67"/>
      <c r="R15" s="28"/>
      <c r="S15" s="63">
        <f t="shared" si="0"/>
        <v>1</v>
      </c>
      <c r="T15" s="44"/>
    </row>
    <row r="16" spans="1:20" ht="109.5" customHeight="1" x14ac:dyDescent="0.25">
      <c r="A16" s="70"/>
      <c r="B16" s="128"/>
      <c r="C16" s="149"/>
      <c r="D16" s="137"/>
      <c r="E16" s="137"/>
      <c r="F16" s="137"/>
      <c r="G16" s="137"/>
      <c r="H16" s="151"/>
      <c r="I16" s="27" t="s">
        <v>190</v>
      </c>
      <c r="J16" s="146"/>
      <c r="K16" s="28">
        <v>3</v>
      </c>
      <c r="L16" s="28">
        <v>3</v>
      </c>
      <c r="M16" s="28">
        <v>3</v>
      </c>
      <c r="N16" s="22" t="s">
        <v>183</v>
      </c>
      <c r="O16" s="15" t="s">
        <v>88</v>
      </c>
      <c r="P16" s="28">
        <v>3</v>
      </c>
      <c r="Q16" s="67"/>
      <c r="R16" s="28"/>
      <c r="S16" s="63">
        <f t="shared" si="0"/>
        <v>1</v>
      </c>
      <c r="T16" s="44"/>
    </row>
    <row r="17" spans="1:20" ht="109.5" customHeight="1" x14ac:dyDescent="0.25">
      <c r="A17" s="70"/>
      <c r="B17" s="128"/>
      <c r="C17" s="149"/>
      <c r="D17" s="137"/>
      <c r="E17" s="137"/>
      <c r="F17" s="137"/>
      <c r="G17" s="137"/>
      <c r="H17" s="151"/>
      <c r="I17" s="27" t="s">
        <v>191</v>
      </c>
      <c r="J17" s="146"/>
      <c r="K17" s="28">
        <v>1</v>
      </c>
      <c r="L17" s="28">
        <v>1</v>
      </c>
      <c r="M17" s="28">
        <v>1</v>
      </c>
      <c r="N17" s="22" t="s">
        <v>183</v>
      </c>
      <c r="O17" s="15" t="s">
        <v>88</v>
      </c>
      <c r="P17" s="28">
        <v>1</v>
      </c>
      <c r="Q17" s="67"/>
      <c r="R17" s="28"/>
      <c r="S17" s="63">
        <f t="shared" si="0"/>
        <v>1</v>
      </c>
      <c r="T17" s="44"/>
    </row>
    <row r="18" spans="1:20" ht="109.5" customHeight="1" x14ac:dyDescent="0.25">
      <c r="A18" s="75"/>
      <c r="B18" s="125"/>
      <c r="C18" s="150"/>
      <c r="D18" s="81"/>
      <c r="E18" s="81"/>
      <c r="F18" s="81"/>
      <c r="G18" s="81"/>
      <c r="H18" s="152"/>
      <c r="I18" s="27" t="s">
        <v>192</v>
      </c>
      <c r="J18" s="147"/>
      <c r="K18" s="28">
        <v>1</v>
      </c>
      <c r="L18" s="28">
        <v>1</v>
      </c>
      <c r="M18" s="28">
        <v>2</v>
      </c>
      <c r="N18" s="22" t="s">
        <v>183</v>
      </c>
      <c r="O18" s="15" t="s">
        <v>88</v>
      </c>
      <c r="P18" s="28">
        <v>1</v>
      </c>
      <c r="Q18" s="67"/>
      <c r="R18" s="28"/>
      <c r="S18" s="63">
        <f t="shared" si="0"/>
        <v>1</v>
      </c>
      <c r="T18" s="44"/>
    </row>
    <row r="19" spans="1:20" ht="109.5" customHeight="1" x14ac:dyDescent="0.25">
      <c r="A19" s="124">
        <v>4</v>
      </c>
      <c r="B19" s="74" t="s">
        <v>188</v>
      </c>
      <c r="C19" s="148"/>
      <c r="D19" s="80" t="s">
        <v>113</v>
      </c>
      <c r="E19" s="80" t="s">
        <v>114</v>
      </c>
      <c r="F19" s="80" t="s">
        <v>115</v>
      </c>
      <c r="G19" s="80" t="s">
        <v>194</v>
      </c>
      <c r="H19" s="27" t="s">
        <v>196</v>
      </c>
      <c r="I19" s="41" t="s">
        <v>199</v>
      </c>
      <c r="J19" s="145">
        <v>149332703</v>
      </c>
      <c r="K19" s="28">
        <v>1</v>
      </c>
      <c r="L19" s="28">
        <v>1</v>
      </c>
      <c r="M19" s="28">
        <v>1</v>
      </c>
      <c r="N19" s="22" t="s">
        <v>194</v>
      </c>
      <c r="O19" s="15" t="s">
        <v>195</v>
      </c>
      <c r="P19" s="28">
        <v>1</v>
      </c>
      <c r="Q19" s="28">
        <v>1</v>
      </c>
      <c r="R19" s="28">
        <v>1</v>
      </c>
      <c r="S19" s="63">
        <f t="shared" si="0"/>
        <v>1</v>
      </c>
    </row>
    <row r="20" spans="1:20" ht="109.5" customHeight="1" x14ac:dyDescent="0.25">
      <c r="A20" s="128"/>
      <c r="B20" s="70"/>
      <c r="C20" s="149"/>
      <c r="D20" s="137"/>
      <c r="E20" s="137"/>
      <c r="F20" s="137"/>
      <c r="G20" s="137"/>
      <c r="H20" s="27" t="s">
        <v>196</v>
      </c>
      <c r="I20" s="41" t="s">
        <v>197</v>
      </c>
      <c r="J20" s="146"/>
      <c r="K20" s="28">
        <v>1</v>
      </c>
      <c r="L20" s="28">
        <v>1</v>
      </c>
      <c r="M20" s="28">
        <v>1</v>
      </c>
      <c r="N20" s="22" t="s">
        <v>194</v>
      </c>
      <c r="O20" s="15" t="s">
        <v>195</v>
      </c>
      <c r="P20" s="28">
        <v>1</v>
      </c>
      <c r="Q20" s="28">
        <v>1</v>
      </c>
      <c r="R20" s="28">
        <v>1</v>
      </c>
      <c r="S20" s="63">
        <f t="shared" si="0"/>
        <v>1</v>
      </c>
      <c r="T20" s="44">
        <f t="shared" ref="T20:T37" si="2">R19/M19</f>
        <v>1</v>
      </c>
    </row>
    <row r="21" spans="1:20" ht="109.5" customHeight="1" x14ac:dyDescent="0.25">
      <c r="A21" s="128"/>
      <c r="B21" s="70"/>
      <c r="C21" s="149"/>
      <c r="D21" s="137"/>
      <c r="E21" s="137"/>
      <c r="F21" s="137"/>
      <c r="G21" s="137"/>
      <c r="H21" s="9" t="s">
        <v>193</v>
      </c>
      <c r="I21" s="41" t="s">
        <v>198</v>
      </c>
      <c r="J21" s="146"/>
      <c r="K21" s="28">
        <v>0</v>
      </c>
      <c r="L21" s="28">
        <v>1</v>
      </c>
      <c r="M21" s="28">
        <v>1</v>
      </c>
      <c r="N21" s="22" t="s">
        <v>194</v>
      </c>
      <c r="O21" s="15" t="s">
        <v>195</v>
      </c>
      <c r="P21" s="28">
        <v>0</v>
      </c>
      <c r="Q21" s="28">
        <v>1</v>
      </c>
      <c r="R21" s="28">
        <v>1</v>
      </c>
      <c r="S21" s="63">
        <v>0</v>
      </c>
      <c r="T21" s="44">
        <f t="shared" si="2"/>
        <v>1</v>
      </c>
    </row>
    <row r="22" spans="1:20" ht="109.5" customHeight="1" x14ac:dyDescent="0.25">
      <c r="A22" s="125"/>
      <c r="B22" s="75"/>
      <c r="C22" s="150"/>
      <c r="D22" s="81"/>
      <c r="E22" s="81"/>
      <c r="F22" s="81"/>
      <c r="G22" s="81"/>
      <c r="H22" s="27" t="s">
        <v>196</v>
      </c>
      <c r="I22" s="41" t="s">
        <v>200</v>
      </c>
      <c r="J22" s="147"/>
      <c r="K22" s="28">
        <v>1</v>
      </c>
      <c r="L22" s="28">
        <v>1</v>
      </c>
      <c r="M22" s="28">
        <v>1</v>
      </c>
      <c r="N22" s="22" t="s">
        <v>194</v>
      </c>
      <c r="O22" s="15" t="s">
        <v>195</v>
      </c>
      <c r="P22" s="28">
        <v>1</v>
      </c>
      <c r="Q22" s="28">
        <v>1</v>
      </c>
      <c r="R22" s="28">
        <v>1</v>
      </c>
      <c r="S22" s="63">
        <f t="shared" ref="S22:S41" si="3">P22/K22</f>
        <v>1</v>
      </c>
      <c r="T22" s="44">
        <f t="shared" si="2"/>
        <v>1</v>
      </c>
    </row>
    <row r="23" spans="1:20" ht="109.5" customHeight="1" x14ac:dyDescent="0.25">
      <c r="A23" s="124">
        <v>5</v>
      </c>
      <c r="B23" s="74" t="s">
        <v>188</v>
      </c>
      <c r="C23" s="148"/>
      <c r="D23" s="80" t="s">
        <v>113</v>
      </c>
      <c r="E23" s="80" t="s">
        <v>114</v>
      </c>
      <c r="F23" s="80" t="s">
        <v>115</v>
      </c>
      <c r="G23" s="80" t="s">
        <v>194</v>
      </c>
      <c r="H23" s="27" t="s">
        <v>196</v>
      </c>
      <c r="I23" s="27" t="s">
        <v>201</v>
      </c>
      <c r="J23" s="145">
        <v>67357123</v>
      </c>
      <c r="K23" s="28">
        <v>1</v>
      </c>
      <c r="L23" s="28">
        <v>1</v>
      </c>
      <c r="M23" s="28">
        <v>1</v>
      </c>
      <c r="N23" s="22" t="s">
        <v>206</v>
      </c>
      <c r="O23" s="15" t="s">
        <v>207</v>
      </c>
      <c r="P23" s="28">
        <v>1</v>
      </c>
      <c r="Q23" s="28">
        <v>1</v>
      </c>
      <c r="R23" s="28">
        <v>1</v>
      </c>
      <c r="S23" s="63">
        <f t="shared" si="3"/>
        <v>1</v>
      </c>
      <c r="T23" s="44">
        <f t="shared" si="2"/>
        <v>1</v>
      </c>
    </row>
    <row r="24" spans="1:20" ht="109.5" customHeight="1" x14ac:dyDescent="0.25">
      <c r="A24" s="128"/>
      <c r="B24" s="70"/>
      <c r="C24" s="149"/>
      <c r="D24" s="137"/>
      <c r="E24" s="137"/>
      <c r="F24" s="137"/>
      <c r="G24" s="137"/>
      <c r="H24" s="27" t="s">
        <v>196</v>
      </c>
      <c r="I24" s="27" t="s">
        <v>202</v>
      </c>
      <c r="J24" s="146"/>
      <c r="K24" s="28">
        <v>1</v>
      </c>
      <c r="L24" s="28">
        <v>1</v>
      </c>
      <c r="M24" s="28">
        <v>1</v>
      </c>
      <c r="N24" s="22" t="s">
        <v>206</v>
      </c>
      <c r="O24" s="15" t="s">
        <v>207</v>
      </c>
      <c r="P24" s="28">
        <v>1</v>
      </c>
      <c r="Q24" s="28">
        <v>1</v>
      </c>
      <c r="R24" s="28">
        <v>1</v>
      </c>
      <c r="S24" s="63">
        <f t="shared" si="3"/>
        <v>1</v>
      </c>
      <c r="T24" s="44">
        <f t="shared" si="2"/>
        <v>1</v>
      </c>
    </row>
    <row r="25" spans="1:20" ht="109.5" customHeight="1" x14ac:dyDescent="0.25">
      <c r="A25" s="128"/>
      <c r="B25" s="70"/>
      <c r="C25" s="149"/>
      <c r="D25" s="137"/>
      <c r="E25" s="137"/>
      <c r="F25" s="137"/>
      <c r="G25" s="137"/>
      <c r="H25" s="27" t="s">
        <v>196</v>
      </c>
      <c r="I25" s="27" t="s">
        <v>203</v>
      </c>
      <c r="J25" s="146"/>
      <c r="K25" s="28">
        <v>1</v>
      </c>
      <c r="L25" s="28">
        <v>1</v>
      </c>
      <c r="M25" s="28">
        <v>1</v>
      </c>
      <c r="N25" s="22" t="s">
        <v>206</v>
      </c>
      <c r="O25" s="15" t="s">
        <v>207</v>
      </c>
      <c r="P25" s="28">
        <v>1</v>
      </c>
      <c r="Q25" s="28">
        <v>1</v>
      </c>
      <c r="R25" s="28">
        <v>1</v>
      </c>
      <c r="S25" s="63">
        <f t="shared" si="3"/>
        <v>1</v>
      </c>
      <c r="T25" s="44">
        <f t="shared" si="2"/>
        <v>1</v>
      </c>
    </row>
    <row r="26" spans="1:20" ht="109.5" customHeight="1" x14ac:dyDescent="0.25">
      <c r="A26" s="128"/>
      <c r="B26" s="70"/>
      <c r="C26" s="149"/>
      <c r="D26" s="137"/>
      <c r="E26" s="137"/>
      <c r="F26" s="137"/>
      <c r="G26" s="137"/>
      <c r="H26" s="52" t="s">
        <v>196</v>
      </c>
      <c r="I26" s="27" t="s">
        <v>204</v>
      </c>
      <c r="J26" s="146"/>
      <c r="K26" s="28">
        <v>1</v>
      </c>
      <c r="L26" s="28">
        <v>1</v>
      </c>
      <c r="M26" s="28">
        <v>1</v>
      </c>
      <c r="N26" s="22" t="s">
        <v>206</v>
      </c>
      <c r="O26" s="15" t="s">
        <v>207</v>
      </c>
      <c r="P26" s="28">
        <v>1</v>
      </c>
      <c r="Q26" s="28">
        <v>1</v>
      </c>
      <c r="R26" s="28">
        <v>1</v>
      </c>
      <c r="S26" s="63">
        <f t="shared" si="3"/>
        <v>1</v>
      </c>
      <c r="T26" s="44">
        <f t="shared" si="2"/>
        <v>1</v>
      </c>
    </row>
    <row r="27" spans="1:20" ht="109.5" customHeight="1" x14ac:dyDescent="0.25">
      <c r="A27" s="125"/>
      <c r="B27" s="75"/>
      <c r="C27" s="150"/>
      <c r="D27" s="81"/>
      <c r="E27" s="81"/>
      <c r="F27" s="81"/>
      <c r="G27" s="81"/>
      <c r="H27" s="52" t="s">
        <v>196</v>
      </c>
      <c r="I27" s="27" t="s">
        <v>205</v>
      </c>
      <c r="J27" s="147"/>
      <c r="K27" s="28">
        <v>1</v>
      </c>
      <c r="L27" s="28">
        <v>1</v>
      </c>
      <c r="M27" s="28">
        <v>1</v>
      </c>
      <c r="N27" s="22" t="s">
        <v>206</v>
      </c>
      <c r="O27" s="15" t="s">
        <v>207</v>
      </c>
      <c r="P27" s="28">
        <v>1</v>
      </c>
      <c r="Q27" s="28">
        <v>1</v>
      </c>
      <c r="R27" s="28">
        <v>1</v>
      </c>
      <c r="S27" s="63">
        <f t="shared" si="3"/>
        <v>1</v>
      </c>
      <c r="T27" s="44">
        <f t="shared" si="2"/>
        <v>1</v>
      </c>
    </row>
    <row r="28" spans="1:20" ht="109.5" customHeight="1" x14ac:dyDescent="0.25">
      <c r="A28" s="74">
        <v>6</v>
      </c>
      <c r="B28" s="74"/>
      <c r="C28" s="148"/>
      <c r="D28" s="80" t="s">
        <v>113</v>
      </c>
      <c r="E28" s="80" t="s">
        <v>114</v>
      </c>
      <c r="F28" s="80" t="s">
        <v>115</v>
      </c>
      <c r="G28" s="80" t="s">
        <v>226</v>
      </c>
      <c r="H28" s="57" t="s">
        <v>227</v>
      </c>
      <c r="I28" s="27" t="s">
        <v>210</v>
      </c>
      <c r="J28" s="145">
        <v>199057895</v>
      </c>
      <c r="K28" s="28">
        <v>0</v>
      </c>
      <c r="L28" s="28">
        <v>1</v>
      </c>
      <c r="M28" s="28">
        <v>1</v>
      </c>
      <c r="N28" s="22" t="s">
        <v>226</v>
      </c>
      <c r="O28" s="15" t="s">
        <v>229</v>
      </c>
      <c r="P28" s="28">
        <v>0</v>
      </c>
      <c r="Q28" s="28">
        <v>1</v>
      </c>
      <c r="R28" s="28">
        <v>1</v>
      </c>
      <c r="S28" s="63">
        <v>0</v>
      </c>
      <c r="T28" s="44">
        <f t="shared" si="2"/>
        <v>1</v>
      </c>
    </row>
    <row r="29" spans="1:20" ht="109.5" customHeight="1" x14ac:dyDescent="0.25">
      <c r="A29" s="70"/>
      <c r="B29" s="70"/>
      <c r="C29" s="149"/>
      <c r="D29" s="137"/>
      <c r="E29" s="137"/>
      <c r="F29" s="137"/>
      <c r="G29" s="137"/>
      <c r="H29" s="57" t="s">
        <v>227</v>
      </c>
      <c r="I29" s="27" t="s">
        <v>211</v>
      </c>
      <c r="J29" s="146"/>
      <c r="K29" s="28">
        <v>1</v>
      </c>
      <c r="L29" s="28">
        <v>1</v>
      </c>
      <c r="M29" s="28">
        <v>1</v>
      </c>
      <c r="N29" s="22" t="s">
        <v>226</v>
      </c>
      <c r="O29" s="15" t="s">
        <v>229</v>
      </c>
      <c r="P29" s="28">
        <v>1</v>
      </c>
      <c r="Q29" s="28">
        <v>1</v>
      </c>
      <c r="R29" s="28">
        <v>1</v>
      </c>
      <c r="S29" s="63">
        <f>P29/K29</f>
        <v>1</v>
      </c>
      <c r="T29" s="44">
        <f t="shared" si="2"/>
        <v>1</v>
      </c>
    </row>
    <row r="30" spans="1:20" ht="109.5" customHeight="1" x14ac:dyDescent="0.25">
      <c r="A30" s="70"/>
      <c r="B30" s="70"/>
      <c r="C30" s="149"/>
      <c r="D30" s="137"/>
      <c r="E30" s="137"/>
      <c r="F30" s="137"/>
      <c r="G30" s="137"/>
      <c r="H30" s="57" t="s">
        <v>227</v>
      </c>
      <c r="I30" s="27" t="s">
        <v>212</v>
      </c>
      <c r="J30" s="146"/>
      <c r="K30" s="28">
        <v>1</v>
      </c>
      <c r="L30" s="28">
        <v>1</v>
      </c>
      <c r="M30" s="28">
        <v>1</v>
      </c>
      <c r="N30" s="22" t="s">
        <v>226</v>
      </c>
      <c r="O30" s="15" t="s">
        <v>229</v>
      </c>
      <c r="P30" s="28">
        <v>1</v>
      </c>
      <c r="Q30" s="28">
        <v>1</v>
      </c>
      <c r="R30" s="28">
        <v>1</v>
      </c>
      <c r="S30" s="63">
        <f>P30/K30</f>
        <v>1</v>
      </c>
      <c r="T30" s="44">
        <f t="shared" si="2"/>
        <v>1</v>
      </c>
    </row>
    <row r="31" spans="1:20" ht="109.5" customHeight="1" x14ac:dyDescent="0.25">
      <c r="A31" s="70"/>
      <c r="B31" s="70"/>
      <c r="C31" s="149"/>
      <c r="D31" s="137"/>
      <c r="E31" s="137"/>
      <c r="F31" s="137"/>
      <c r="G31" s="137"/>
      <c r="H31" s="57" t="s">
        <v>227</v>
      </c>
      <c r="I31" s="27" t="s">
        <v>213</v>
      </c>
      <c r="J31" s="146"/>
      <c r="K31" s="28">
        <v>1</v>
      </c>
      <c r="L31" s="28">
        <v>1</v>
      </c>
      <c r="M31" s="28">
        <v>1</v>
      </c>
      <c r="N31" s="22" t="s">
        <v>226</v>
      </c>
      <c r="O31" s="15" t="s">
        <v>229</v>
      </c>
      <c r="P31" s="28">
        <v>1</v>
      </c>
      <c r="Q31" s="28">
        <v>1</v>
      </c>
      <c r="R31" s="28">
        <v>1</v>
      </c>
      <c r="S31" s="63">
        <f>P31/K31</f>
        <v>1</v>
      </c>
      <c r="T31" s="44">
        <f t="shared" si="2"/>
        <v>1</v>
      </c>
    </row>
    <row r="32" spans="1:20" ht="109.5" customHeight="1" x14ac:dyDescent="0.25">
      <c r="A32" s="70"/>
      <c r="B32" s="70"/>
      <c r="C32" s="149"/>
      <c r="D32" s="137"/>
      <c r="E32" s="137"/>
      <c r="F32" s="137"/>
      <c r="G32" s="137"/>
      <c r="H32" s="57" t="s">
        <v>227</v>
      </c>
      <c r="I32" s="27" t="s">
        <v>214</v>
      </c>
      <c r="J32" s="146"/>
      <c r="K32" s="28">
        <v>0</v>
      </c>
      <c r="L32" s="28">
        <v>1</v>
      </c>
      <c r="M32" s="28">
        <v>1</v>
      </c>
      <c r="N32" s="22" t="s">
        <v>226</v>
      </c>
      <c r="O32" s="15" t="s">
        <v>229</v>
      </c>
      <c r="P32" s="28">
        <v>0</v>
      </c>
      <c r="Q32" s="28">
        <v>1</v>
      </c>
      <c r="R32" s="28">
        <v>1</v>
      </c>
      <c r="S32" s="63">
        <v>0</v>
      </c>
      <c r="T32" s="44">
        <f t="shared" si="2"/>
        <v>1</v>
      </c>
    </row>
    <row r="33" spans="1:20" ht="109.5" customHeight="1" x14ac:dyDescent="0.25">
      <c r="A33" s="70"/>
      <c r="B33" s="70"/>
      <c r="C33" s="149"/>
      <c r="D33" s="137"/>
      <c r="E33" s="137"/>
      <c r="F33" s="137"/>
      <c r="G33" s="137"/>
      <c r="H33" s="57" t="s">
        <v>227</v>
      </c>
      <c r="I33" s="27" t="s">
        <v>215</v>
      </c>
      <c r="J33" s="146"/>
      <c r="K33" s="28">
        <v>1</v>
      </c>
      <c r="L33" s="28">
        <v>0</v>
      </c>
      <c r="M33" s="28">
        <v>1</v>
      </c>
      <c r="N33" s="22" t="s">
        <v>226</v>
      </c>
      <c r="O33" s="15" t="s">
        <v>229</v>
      </c>
      <c r="P33" s="28">
        <v>1</v>
      </c>
      <c r="Q33" s="28">
        <v>0</v>
      </c>
      <c r="R33" s="28"/>
      <c r="S33" s="63">
        <f t="shared" ref="S33:S39" si="4">P33/K33</f>
        <v>1</v>
      </c>
      <c r="T33" s="44">
        <f t="shared" si="2"/>
        <v>1</v>
      </c>
    </row>
    <row r="34" spans="1:20" ht="109.5" customHeight="1" x14ac:dyDescent="0.25">
      <c r="A34" s="70"/>
      <c r="B34" s="70"/>
      <c r="C34" s="149"/>
      <c r="D34" s="137"/>
      <c r="E34" s="137"/>
      <c r="F34" s="137"/>
      <c r="G34" s="137"/>
      <c r="H34" s="57" t="s">
        <v>227</v>
      </c>
      <c r="I34" s="27" t="s">
        <v>228</v>
      </c>
      <c r="J34" s="146"/>
      <c r="K34" s="28">
        <v>1</v>
      </c>
      <c r="L34" s="28">
        <v>0</v>
      </c>
      <c r="M34" s="28">
        <v>1</v>
      </c>
      <c r="N34" s="22" t="s">
        <v>226</v>
      </c>
      <c r="O34" s="15" t="s">
        <v>229</v>
      </c>
      <c r="P34" s="28">
        <v>1</v>
      </c>
      <c r="Q34" s="28">
        <v>1</v>
      </c>
      <c r="R34" s="28">
        <v>1</v>
      </c>
      <c r="S34" s="63">
        <f t="shared" si="4"/>
        <v>1</v>
      </c>
      <c r="T34" s="44">
        <f t="shared" si="2"/>
        <v>0</v>
      </c>
    </row>
    <row r="35" spans="1:20" ht="109.5" customHeight="1" x14ac:dyDescent="0.25">
      <c r="A35" s="70"/>
      <c r="B35" s="70"/>
      <c r="C35" s="149"/>
      <c r="D35" s="137"/>
      <c r="E35" s="137"/>
      <c r="F35" s="137"/>
      <c r="G35" s="137"/>
      <c r="H35" s="57" t="s">
        <v>227</v>
      </c>
      <c r="I35" s="27" t="s">
        <v>216</v>
      </c>
      <c r="J35" s="146"/>
      <c r="K35" s="28">
        <v>1</v>
      </c>
      <c r="L35" s="28">
        <v>0</v>
      </c>
      <c r="M35" s="28">
        <v>1</v>
      </c>
      <c r="N35" s="22" t="s">
        <v>226</v>
      </c>
      <c r="O35" s="15" t="s">
        <v>229</v>
      </c>
      <c r="P35" s="28">
        <v>1</v>
      </c>
      <c r="Q35" s="28">
        <v>0</v>
      </c>
      <c r="R35" s="28">
        <v>1</v>
      </c>
      <c r="S35" s="63">
        <f t="shared" si="4"/>
        <v>1</v>
      </c>
      <c r="T35" s="44">
        <f t="shared" si="2"/>
        <v>1</v>
      </c>
    </row>
    <row r="36" spans="1:20" ht="109.5" customHeight="1" x14ac:dyDescent="0.25">
      <c r="A36" s="70"/>
      <c r="B36" s="70"/>
      <c r="C36" s="149"/>
      <c r="D36" s="137"/>
      <c r="E36" s="137"/>
      <c r="F36" s="137"/>
      <c r="G36" s="137"/>
      <c r="H36" s="57" t="s">
        <v>227</v>
      </c>
      <c r="I36" s="27" t="s">
        <v>217</v>
      </c>
      <c r="J36" s="146"/>
      <c r="K36" s="28">
        <v>1</v>
      </c>
      <c r="L36" s="28">
        <v>0</v>
      </c>
      <c r="M36" s="28">
        <v>1</v>
      </c>
      <c r="N36" s="22" t="s">
        <v>226</v>
      </c>
      <c r="O36" s="15" t="s">
        <v>229</v>
      </c>
      <c r="P36" s="28">
        <v>1</v>
      </c>
      <c r="Q36" s="28">
        <v>0</v>
      </c>
      <c r="R36" s="28">
        <v>1</v>
      </c>
      <c r="S36" s="63">
        <f t="shared" si="4"/>
        <v>1</v>
      </c>
      <c r="T36" s="44">
        <f t="shared" si="2"/>
        <v>1</v>
      </c>
    </row>
    <row r="37" spans="1:20" ht="109.5" customHeight="1" x14ac:dyDescent="0.25">
      <c r="A37" s="70"/>
      <c r="B37" s="70"/>
      <c r="C37" s="149"/>
      <c r="D37" s="137"/>
      <c r="E37" s="137"/>
      <c r="F37" s="137"/>
      <c r="G37" s="137"/>
      <c r="H37" s="57" t="s">
        <v>227</v>
      </c>
      <c r="I37" s="27" t="s">
        <v>223</v>
      </c>
      <c r="J37" s="146"/>
      <c r="K37" s="28">
        <v>1</v>
      </c>
      <c r="L37" s="28">
        <v>1</v>
      </c>
      <c r="M37" s="28">
        <v>1</v>
      </c>
      <c r="N37" s="22" t="s">
        <v>226</v>
      </c>
      <c r="O37" s="15" t="s">
        <v>229</v>
      </c>
      <c r="P37" s="28">
        <v>1</v>
      </c>
      <c r="Q37" s="28">
        <v>1</v>
      </c>
      <c r="R37" s="28">
        <v>1</v>
      </c>
      <c r="S37" s="63">
        <f t="shared" si="4"/>
        <v>1</v>
      </c>
      <c r="T37" s="44">
        <f t="shared" si="2"/>
        <v>1</v>
      </c>
    </row>
    <row r="38" spans="1:20" ht="109.5" customHeight="1" x14ac:dyDescent="0.25">
      <c r="A38" s="70"/>
      <c r="B38" s="70"/>
      <c r="C38" s="149"/>
      <c r="D38" s="137"/>
      <c r="E38" s="137"/>
      <c r="F38" s="137"/>
      <c r="G38" s="137"/>
      <c r="H38" s="57" t="s">
        <v>227</v>
      </c>
      <c r="I38" s="27" t="s">
        <v>224</v>
      </c>
      <c r="J38" s="146"/>
      <c r="K38" s="28">
        <v>1</v>
      </c>
      <c r="L38" s="28">
        <v>1</v>
      </c>
      <c r="M38" s="28">
        <v>1</v>
      </c>
      <c r="N38" s="22" t="s">
        <v>226</v>
      </c>
      <c r="O38" s="15" t="s">
        <v>229</v>
      </c>
      <c r="P38" s="28">
        <v>1</v>
      </c>
      <c r="Q38" s="28">
        <v>1</v>
      </c>
      <c r="R38" s="28">
        <v>1</v>
      </c>
      <c r="S38" s="63">
        <f t="shared" si="4"/>
        <v>1</v>
      </c>
      <c r="T38" s="44">
        <f t="shared" ref="T38:T40" si="5">R37/M37</f>
        <v>1</v>
      </c>
    </row>
    <row r="39" spans="1:20" ht="109.5" customHeight="1" x14ac:dyDescent="0.25">
      <c r="A39" s="75"/>
      <c r="B39" s="75"/>
      <c r="C39" s="150"/>
      <c r="D39" s="81"/>
      <c r="E39" s="81"/>
      <c r="F39" s="81"/>
      <c r="G39" s="81"/>
      <c r="H39" s="57" t="s">
        <v>227</v>
      </c>
      <c r="I39" s="27" t="s">
        <v>225</v>
      </c>
      <c r="J39" s="147"/>
      <c r="K39" s="28">
        <v>1</v>
      </c>
      <c r="L39" s="28">
        <v>1</v>
      </c>
      <c r="M39" s="28">
        <v>1</v>
      </c>
      <c r="N39" s="22" t="s">
        <v>226</v>
      </c>
      <c r="O39" s="15" t="s">
        <v>229</v>
      </c>
      <c r="P39" s="28">
        <v>1</v>
      </c>
      <c r="Q39" s="28">
        <v>1</v>
      </c>
      <c r="R39" s="28">
        <v>1</v>
      </c>
      <c r="S39" s="63">
        <f t="shared" si="4"/>
        <v>1</v>
      </c>
      <c r="T39" s="44">
        <f t="shared" si="5"/>
        <v>1</v>
      </c>
    </row>
    <row r="40" spans="1:20" ht="110.25" customHeight="1" x14ac:dyDescent="0.25">
      <c r="A40" s="74">
        <v>7</v>
      </c>
      <c r="B40" s="74">
        <v>2018021112</v>
      </c>
      <c r="C40" s="84">
        <v>160547</v>
      </c>
      <c r="D40" s="84" t="s">
        <v>113</v>
      </c>
      <c r="E40" s="84" t="s">
        <v>117</v>
      </c>
      <c r="F40" s="84" t="s">
        <v>118</v>
      </c>
      <c r="G40" s="84" t="s">
        <v>119</v>
      </c>
      <c r="H40" s="129" t="s">
        <v>120</v>
      </c>
      <c r="I40" s="27" t="s">
        <v>145</v>
      </c>
      <c r="J40" s="145">
        <v>928436711</v>
      </c>
      <c r="K40" s="28">
        <v>9</v>
      </c>
      <c r="L40" s="28">
        <v>9</v>
      </c>
      <c r="M40" s="28">
        <v>9</v>
      </c>
      <c r="N40" s="13" t="s">
        <v>122</v>
      </c>
      <c r="O40" s="6" t="s">
        <v>40</v>
      </c>
      <c r="P40" s="28">
        <v>9</v>
      </c>
      <c r="Q40" s="28">
        <v>9</v>
      </c>
      <c r="R40" s="28">
        <v>9</v>
      </c>
      <c r="S40" s="63">
        <f t="shared" si="3"/>
        <v>1</v>
      </c>
      <c r="T40" s="44">
        <f t="shared" si="5"/>
        <v>1</v>
      </c>
    </row>
    <row r="41" spans="1:20" ht="174" customHeight="1" x14ac:dyDescent="0.25">
      <c r="A41" s="70"/>
      <c r="B41" s="70"/>
      <c r="C41" s="72"/>
      <c r="D41" s="72"/>
      <c r="E41" s="72"/>
      <c r="F41" s="72"/>
      <c r="G41" s="72"/>
      <c r="H41" s="130"/>
      <c r="I41" s="41" t="s">
        <v>169</v>
      </c>
      <c r="J41" s="146"/>
      <c r="K41" s="28">
        <v>4</v>
      </c>
      <c r="L41" s="28">
        <v>1</v>
      </c>
      <c r="M41" s="28">
        <v>5</v>
      </c>
      <c r="N41" s="13" t="s">
        <v>122</v>
      </c>
      <c r="O41" s="6" t="s">
        <v>40</v>
      </c>
      <c r="P41" s="28">
        <v>0</v>
      </c>
      <c r="Q41" s="28">
        <v>5</v>
      </c>
      <c r="R41" s="28">
        <v>5</v>
      </c>
      <c r="S41" s="63">
        <f t="shared" si="3"/>
        <v>0</v>
      </c>
      <c r="T41" s="44">
        <f>R40/M40</f>
        <v>1</v>
      </c>
    </row>
    <row r="42" spans="1:20" ht="174" customHeight="1" x14ac:dyDescent="0.25">
      <c r="A42" s="70"/>
      <c r="B42" s="70"/>
      <c r="C42" s="72"/>
      <c r="D42" s="72"/>
      <c r="E42" s="72"/>
      <c r="F42" s="72"/>
      <c r="G42" s="72"/>
      <c r="H42" s="130"/>
      <c r="I42" s="41" t="s">
        <v>170</v>
      </c>
      <c r="J42" s="146"/>
      <c r="K42" s="28">
        <v>0</v>
      </c>
      <c r="L42" s="28">
        <v>7</v>
      </c>
      <c r="M42" s="28">
        <v>7</v>
      </c>
      <c r="N42" s="13" t="s">
        <v>122</v>
      </c>
      <c r="O42" s="6" t="s">
        <v>40</v>
      </c>
      <c r="P42" s="28">
        <v>5</v>
      </c>
      <c r="Q42" s="28">
        <v>2</v>
      </c>
      <c r="R42" s="28">
        <v>7</v>
      </c>
      <c r="S42" s="63">
        <v>1</v>
      </c>
      <c r="T42" s="44">
        <f>R41/M41</f>
        <v>1</v>
      </c>
    </row>
    <row r="43" spans="1:20" ht="71.25" customHeight="1" x14ac:dyDescent="0.25">
      <c r="A43" s="70"/>
      <c r="B43" s="70"/>
      <c r="C43" s="72"/>
      <c r="D43" s="72"/>
      <c r="E43" s="72"/>
      <c r="F43" s="72"/>
      <c r="G43" s="72"/>
      <c r="H43" s="130"/>
      <c r="I43" s="27" t="s">
        <v>171</v>
      </c>
      <c r="J43" s="146"/>
      <c r="K43" s="28">
        <v>1</v>
      </c>
      <c r="L43" s="28">
        <v>1</v>
      </c>
      <c r="M43" s="28">
        <v>1</v>
      </c>
      <c r="N43" s="13" t="s">
        <v>122</v>
      </c>
      <c r="O43" s="6" t="s">
        <v>40</v>
      </c>
      <c r="P43" s="28">
        <v>1</v>
      </c>
      <c r="Q43" s="28">
        <v>1</v>
      </c>
      <c r="R43" s="28">
        <v>1</v>
      </c>
      <c r="S43" s="63">
        <f>P43/K43</f>
        <v>1</v>
      </c>
      <c r="T43" s="44">
        <f t="shared" ref="T43:T45" si="6">R42/M42</f>
        <v>1</v>
      </c>
    </row>
    <row r="44" spans="1:20" ht="71.25" customHeight="1" x14ac:dyDescent="0.25">
      <c r="A44" s="70"/>
      <c r="B44" s="70"/>
      <c r="C44" s="72"/>
      <c r="D44" s="72"/>
      <c r="E44" s="72"/>
      <c r="F44" s="72"/>
      <c r="G44" s="72"/>
      <c r="H44" s="130"/>
      <c r="I44" s="27" t="s">
        <v>172</v>
      </c>
      <c r="J44" s="146"/>
      <c r="K44" s="28">
        <v>1</v>
      </c>
      <c r="L44" s="28">
        <v>1</v>
      </c>
      <c r="M44" s="28">
        <v>1</v>
      </c>
      <c r="N44" s="13" t="s">
        <v>122</v>
      </c>
      <c r="O44" s="6" t="s">
        <v>40</v>
      </c>
      <c r="P44" s="28">
        <v>1</v>
      </c>
      <c r="Q44" s="28">
        <v>1</v>
      </c>
      <c r="R44" s="28">
        <v>1</v>
      </c>
      <c r="S44" s="63">
        <f>P44/K44</f>
        <v>1</v>
      </c>
      <c r="T44" s="44">
        <f t="shared" si="6"/>
        <v>1</v>
      </c>
    </row>
    <row r="45" spans="1:20" ht="71.25" customHeight="1" x14ac:dyDescent="0.25">
      <c r="A45" s="70"/>
      <c r="B45" s="70"/>
      <c r="C45" s="72"/>
      <c r="D45" s="72"/>
      <c r="E45" s="72"/>
      <c r="F45" s="72"/>
      <c r="G45" s="72"/>
      <c r="H45" s="130"/>
      <c r="I45" s="27" t="s">
        <v>121</v>
      </c>
      <c r="J45" s="146"/>
      <c r="K45" s="28">
        <v>1</v>
      </c>
      <c r="L45" s="28">
        <v>1</v>
      </c>
      <c r="M45" s="28">
        <v>1</v>
      </c>
      <c r="N45" s="13" t="s">
        <v>122</v>
      </c>
      <c r="O45" s="6" t="s">
        <v>40</v>
      </c>
      <c r="P45" s="28">
        <v>1</v>
      </c>
      <c r="Q45" s="28">
        <v>1</v>
      </c>
      <c r="R45" s="28">
        <v>1</v>
      </c>
      <c r="S45" s="63">
        <f>P45/K45</f>
        <v>1</v>
      </c>
      <c r="T45" s="44">
        <f t="shared" si="6"/>
        <v>1</v>
      </c>
    </row>
    <row r="46" spans="1:20" ht="129.75" customHeight="1" x14ac:dyDescent="0.25">
      <c r="A46" s="70"/>
      <c r="B46" s="70"/>
      <c r="C46" s="72"/>
      <c r="D46" s="72"/>
      <c r="E46" s="72"/>
      <c r="F46" s="72"/>
      <c r="G46" s="72"/>
      <c r="H46" s="130"/>
      <c r="I46" s="27" t="s">
        <v>230</v>
      </c>
      <c r="J46" s="146"/>
      <c r="K46" s="28">
        <v>0</v>
      </c>
      <c r="L46" s="28">
        <v>2</v>
      </c>
      <c r="M46" s="28">
        <v>2</v>
      </c>
      <c r="N46" s="13" t="s">
        <v>122</v>
      </c>
      <c r="O46" s="6" t="s">
        <v>40</v>
      </c>
      <c r="P46" s="28">
        <v>0</v>
      </c>
      <c r="Q46" s="28">
        <v>2</v>
      </c>
      <c r="R46" s="28">
        <v>2</v>
      </c>
      <c r="S46" s="63">
        <v>0</v>
      </c>
      <c r="T46" s="44">
        <f>R45/M45</f>
        <v>1</v>
      </c>
    </row>
    <row r="47" spans="1:20" ht="71.25" customHeight="1" x14ac:dyDescent="0.25">
      <c r="A47" s="70"/>
      <c r="B47" s="70"/>
      <c r="C47" s="72"/>
      <c r="D47" s="72"/>
      <c r="E47" s="72"/>
      <c r="F47" s="72"/>
      <c r="G47" s="72"/>
      <c r="H47" s="130"/>
      <c r="I47" s="27" t="s">
        <v>231</v>
      </c>
      <c r="J47" s="146"/>
      <c r="K47" s="28">
        <v>0</v>
      </c>
      <c r="L47" s="28">
        <v>1</v>
      </c>
      <c r="M47" s="28">
        <v>1</v>
      </c>
      <c r="N47" s="13" t="s">
        <v>122</v>
      </c>
      <c r="O47" s="6" t="s">
        <v>40</v>
      </c>
      <c r="P47" s="28">
        <v>0</v>
      </c>
      <c r="Q47" s="28">
        <v>1</v>
      </c>
      <c r="R47" s="28">
        <v>1</v>
      </c>
      <c r="S47" s="63">
        <v>0</v>
      </c>
      <c r="T47" s="44">
        <f>R46/M46</f>
        <v>1</v>
      </c>
    </row>
    <row r="48" spans="1:20" ht="71.25" customHeight="1" x14ac:dyDescent="0.25">
      <c r="A48" s="70"/>
      <c r="B48" s="70"/>
      <c r="C48" s="72"/>
      <c r="D48" s="72"/>
      <c r="E48" s="72"/>
      <c r="F48" s="72"/>
      <c r="G48" s="72"/>
      <c r="H48" s="130"/>
      <c r="I48" s="27" t="s">
        <v>232</v>
      </c>
      <c r="J48" s="146"/>
      <c r="K48" s="28">
        <v>0</v>
      </c>
      <c r="L48" s="28">
        <v>1</v>
      </c>
      <c r="M48" s="28">
        <v>1</v>
      </c>
      <c r="N48" s="13" t="s">
        <v>122</v>
      </c>
      <c r="O48" s="6" t="s">
        <v>40</v>
      </c>
      <c r="P48" s="28">
        <v>0</v>
      </c>
      <c r="Q48" s="28">
        <v>1</v>
      </c>
      <c r="R48" s="28">
        <v>1</v>
      </c>
      <c r="S48" s="63">
        <v>0</v>
      </c>
      <c r="T48" s="44">
        <f t="shared" ref="T48:T50" si="7">R47/M47</f>
        <v>1</v>
      </c>
    </row>
    <row r="49" spans="1:21" ht="71.25" customHeight="1" x14ac:dyDescent="0.25">
      <c r="A49" s="70"/>
      <c r="B49" s="70"/>
      <c r="C49" s="72"/>
      <c r="D49" s="72"/>
      <c r="E49" s="72"/>
      <c r="F49" s="72"/>
      <c r="G49" s="72"/>
      <c r="H49" s="130"/>
      <c r="I49" s="27" t="s">
        <v>233</v>
      </c>
      <c r="J49" s="146"/>
      <c r="K49" s="28">
        <v>0</v>
      </c>
      <c r="L49" s="28">
        <v>1</v>
      </c>
      <c r="M49" s="28">
        <v>1</v>
      </c>
      <c r="N49" s="13" t="s">
        <v>122</v>
      </c>
      <c r="O49" s="6" t="s">
        <v>40</v>
      </c>
      <c r="P49" s="28">
        <v>0</v>
      </c>
      <c r="Q49" s="28">
        <v>1</v>
      </c>
      <c r="R49" s="28">
        <v>1</v>
      </c>
      <c r="S49" s="63">
        <v>0</v>
      </c>
      <c r="T49" s="44">
        <f t="shared" si="7"/>
        <v>1</v>
      </c>
    </row>
    <row r="50" spans="1:21" ht="71.25" customHeight="1" x14ac:dyDescent="0.25">
      <c r="A50" s="70"/>
      <c r="B50" s="70"/>
      <c r="C50" s="72"/>
      <c r="D50" s="72"/>
      <c r="E50" s="72"/>
      <c r="F50" s="72"/>
      <c r="G50" s="72"/>
      <c r="H50" s="130"/>
      <c r="I50" s="27" t="s">
        <v>234</v>
      </c>
      <c r="J50" s="146"/>
      <c r="K50" s="28">
        <v>0</v>
      </c>
      <c r="L50" s="28">
        <v>1</v>
      </c>
      <c r="M50" s="28">
        <v>1</v>
      </c>
      <c r="N50" s="13" t="s">
        <v>122</v>
      </c>
      <c r="O50" s="6" t="s">
        <v>40</v>
      </c>
      <c r="P50" s="28">
        <v>0</v>
      </c>
      <c r="Q50" s="28">
        <v>1</v>
      </c>
      <c r="R50" s="28">
        <v>1</v>
      </c>
      <c r="S50" s="63">
        <v>0</v>
      </c>
      <c r="T50" s="44">
        <f t="shared" si="7"/>
        <v>1</v>
      </c>
    </row>
    <row r="51" spans="1:21" ht="91.5" customHeight="1" x14ac:dyDescent="0.25">
      <c r="A51" s="75"/>
      <c r="B51" s="75"/>
      <c r="C51" s="85"/>
      <c r="D51" s="85"/>
      <c r="E51" s="85"/>
      <c r="F51" s="85"/>
      <c r="G51" s="85"/>
      <c r="H51" s="131"/>
      <c r="I51" s="27" t="s">
        <v>235</v>
      </c>
      <c r="J51" s="147"/>
      <c r="K51" s="28">
        <v>0</v>
      </c>
      <c r="L51" s="28">
        <v>2</v>
      </c>
      <c r="M51" s="28">
        <v>2</v>
      </c>
      <c r="N51" s="13" t="s">
        <v>122</v>
      </c>
      <c r="O51" s="6" t="s">
        <v>40</v>
      </c>
      <c r="P51" s="28">
        <v>0</v>
      </c>
      <c r="Q51" s="28">
        <v>1</v>
      </c>
      <c r="R51" s="28">
        <v>1</v>
      </c>
      <c r="S51" s="63">
        <v>0</v>
      </c>
      <c r="T51" s="44">
        <f>R50/M50</f>
        <v>1</v>
      </c>
    </row>
    <row r="52" spans="1:21" ht="30" x14ac:dyDescent="0.25">
      <c r="S52" s="33">
        <f>(S8+S9+S10+S11+S12+S13+S14+S15+S16+S17+S18+S19+S20+S22+S23+S24+S25+S26+S27+S29+S30+S31+S33+S34+S35+S36+S37+S38+S39+S40+S41+S42+S43+S44+S45)/35</f>
        <v>0.97142857142857142</v>
      </c>
      <c r="T52" s="37"/>
      <c r="U52" s="54" t="s">
        <v>208</v>
      </c>
    </row>
    <row r="53" spans="1:21" x14ac:dyDescent="0.25">
      <c r="S53" s="55">
        <f>S52*0.1</f>
        <v>9.7142857142857142E-2</v>
      </c>
      <c r="U53" t="s">
        <v>209</v>
      </c>
    </row>
    <row r="54" spans="1:21" ht="15.75" x14ac:dyDescent="0.25">
      <c r="D54" s="116" t="s">
        <v>24</v>
      </c>
      <c r="E54" s="117"/>
      <c r="F54" s="120">
        <f>J8+J40</f>
        <v>1064800695</v>
      </c>
      <c r="G54" s="121"/>
    </row>
    <row r="55" spans="1:21" ht="15.75" x14ac:dyDescent="0.25">
      <c r="D55" s="116" t="s">
        <v>25</v>
      </c>
      <c r="E55" s="117"/>
      <c r="F55" s="120"/>
      <c r="G55" s="121"/>
    </row>
    <row r="56" spans="1:21" ht="15.75" x14ac:dyDescent="0.25">
      <c r="D56" s="118" t="s">
        <v>26</v>
      </c>
      <c r="E56" s="119"/>
      <c r="F56" s="120"/>
      <c r="G56" s="121"/>
    </row>
    <row r="57" spans="1:21" ht="15.75" x14ac:dyDescent="0.25">
      <c r="D57" s="118" t="s">
        <v>27</v>
      </c>
      <c r="E57" s="119"/>
      <c r="F57" s="114"/>
      <c r="G57" s="115"/>
    </row>
    <row r="58" spans="1:21" ht="15.75" x14ac:dyDescent="0.25">
      <c r="D58" s="118" t="s">
        <v>28</v>
      </c>
      <c r="E58" s="119"/>
      <c r="F58" s="114"/>
      <c r="G58" s="115"/>
    </row>
    <row r="62" spans="1:21" x14ac:dyDescent="0.25">
      <c r="H62" t="s">
        <v>162</v>
      </c>
    </row>
  </sheetData>
  <sheetProtection algorithmName="SHA-512" hashValue="3IprhFA0YMtFs7sqG668LRPkmbOJbqu2eWdgV0G+xLJBKWoSYa0owNN2lzBsXN22F/ZfV+2EYDiB9eJFVbOh1g==" saltValue="uAdjneBleqC7BwmDLv+Lxw==" spinCount="100000" sheet="1" objects="1" scenarios="1"/>
  <autoFilter ref="A7:T7"/>
  <mergeCells count="69">
    <mergeCell ref="E19:E22"/>
    <mergeCell ref="A23:A27"/>
    <mergeCell ref="B23:B27"/>
    <mergeCell ref="C23:C27"/>
    <mergeCell ref="D19:D22"/>
    <mergeCell ref="A19:A22"/>
    <mergeCell ref="B19:B22"/>
    <mergeCell ref="C19:C22"/>
    <mergeCell ref="A14:A18"/>
    <mergeCell ref="B14:B18"/>
    <mergeCell ref="C14:C18"/>
    <mergeCell ref="A6:O6"/>
    <mergeCell ref="P6:T6"/>
    <mergeCell ref="A8:A12"/>
    <mergeCell ref="B8:B12"/>
    <mergeCell ref="C8:C12"/>
    <mergeCell ref="J14:J18"/>
    <mergeCell ref="D8:D12"/>
    <mergeCell ref="E8:E12"/>
    <mergeCell ref="F8:F12"/>
    <mergeCell ref="G8:G12"/>
    <mergeCell ref="H8:H12"/>
    <mergeCell ref="D14:D18"/>
    <mergeCell ref="E14:E18"/>
    <mergeCell ref="A3:T5"/>
    <mergeCell ref="A1:F2"/>
    <mergeCell ref="G1:T1"/>
    <mergeCell ref="G2:H2"/>
    <mergeCell ref="I2:J2"/>
    <mergeCell ref="K2:T2"/>
    <mergeCell ref="F14:F18"/>
    <mergeCell ref="G14:G18"/>
    <mergeCell ref="H14:H18"/>
    <mergeCell ref="J8:J12"/>
    <mergeCell ref="D57:E57"/>
    <mergeCell ref="F57:G57"/>
    <mergeCell ref="G40:G51"/>
    <mergeCell ref="F19:F22"/>
    <mergeCell ref="G19:G22"/>
    <mergeCell ref="J19:J22"/>
    <mergeCell ref="F28:F39"/>
    <mergeCell ref="G28:G39"/>
    <mergeCell ref="J28:J39"/>
    <mergeCell ref="J40:J51"/>
    <mergeCell ref="H40:H51"/>
    <mergeCell ref="F40:F51"/>
    <mergeCell ref="D58:E58"/>
    <mergeCell ref="F58:G58"/>
    <mergeCell ref="D54:E54"/>
    <mergeCell ref="F54:G54"/>
    <mergeCell ref="D55:E55"/>
    <mergeCell ref="F55:G55"/>
    <mergeCell ref="D56:E56"/>
    <mergeCell ref="F56:G56"/>
    <mergeCell ref="J23:J27"/>
    <mergeCell ref="G23:G27"/>
    <mergeCell ref="F23:F27"/>
    <mergeCell ref="E40:E51"/>
    <mergeCell ref="A28:A39"/>
    <mergeCell ref="B28:B39"/>
    <mergeCell ref="C28:C39"/>
    <mergeCell ref="D28:D39"/>
    <mergeCell ref="E28:E39"/>
    <mergeCell ref="A40:A51"/>
    <mergeCell ref="D40:D51"/>
    <mergeCell ref="C40:C51"/>
    <mergeCell ref="B40:B51"/>
    <mergeCell ref="E23:E27"/>
    <mergeCell ref="D23:D27"/>
  </mergeCells>
  <pageMargins left="0.7" right="0.7" top="0.75" bottom="0.75" header="0.3" footer="0.3"/>
  <pageSetup paperSize="0" orientation="portrait" horizontalDpi="0" verticalDpi="0" copie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EJE 1</vt:lpstr>
      <vt:lpstr>EJE 2</vt:lpstr>
      <vt:lpstr>EJE 3</vt:lpstr>
      <vt:lpstr>EJE 4</vt:lpstr>
      <vt:lpstr>EJE 5</vt:lpstr>
      <vt:lpstr>EJE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Nalliby Giraldo</dc:creator>
  <cp:lastModifiedBy>Luz Mary Ramírez Montoya</cp:lastModifiedBy>
  <cp:lastPrinted>2017-02-13T14:35:13Z</cp:lastPrinted>
  <dcterms:created xsi:type="dcterms:W3CDTF">2014-01-29T14:54:05Z</dcterms:created>
  <dcterms:modified xsi:type="dcterms:W3CDTF">2019-01-31T14:19:32Z</dcterms:modified>
</cp:coreProperties>
</file>